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workbookProtection workbookAlgorithmName="SHA-512" workbookHashValue="lt9b+wreiPCdnc6eH1jrWQJFRpivEsHehyV99xzrBUBzJXoiXCiv+OdEfqYd4/shSFxMbGto3TaLJ0Uh+QtXCw==" workbookSpinCount="100000" workbookSaltValue="bbLMok5sp+qUESYEHXwT8w==" lockStructure="1"/>
  <bookViews>
    <workbookView xWindow="0" yWindow="0" windowWidth="28800" windowHeight="11700" activeTab="0"/>
  </bookViews>
  <sheets>
    <sheet name="Início" sheetId="8" r:id="rId1"/>
    <sheet name="Comp. Técn-Cient." sheetId="1" r:id="rId2"/>
    <sheet name="Comp. Ped." sheetId="6" r:id="rId3"/>
    <sheet name="Comp. Org." sheetId="5" r:id="rId4"/>
    <sheet name="Outras informações" sheetId="9" r:id="rId5"/>
  </sheets>
  <definedNames>
    <definedName name="_xlnm.Print_Area" localSheetId="3">'Comp. Org.'!$A$2:$H$66</definedName>
    <definedName name="_xlnm.Print_Area" localSheetId="2">'Comp. Ped.'!$A$2:$J$33</definedName>
    <definedName name="_xlnm.Print_Area" localSheetId="1">'Comp. Técn-Cient.'!$A$1:$I$101</definedName>
    <definedName name="Biénio" localSheetId="4">'Início'!$A$35:$A$40</definedName>
    <definedName name="Biénio">'Início'!$A$35:$A$40</definedName>
    <definedName name="perfil">'Início'!$B$35:$B$44</definedName>
  </definedNames>
  <calcPr calcId="162913"/>
  <extLst/>
</workbook>
</file>

<file path=xl/sharedStrings.xml><?xml version="1.0" encoding="utf-8"?>
<sst xmlns="http://schemas.openxmlformats.org/spreadsheetml/2006/main" count="684" uniqueCount="493">
  <si>
    <t>Moderação de sessão de evento científico internacional</t>
  </si>
  <si>
    <t>Moderação de sessão de evento científico nacional</t>
  </si>
  <si>
    <t>Revisão de artigos em revistas nacionais</t>
  </si>
  <si>
    <t>Revisão de livros de edição internacional</t>
  </si>
  <si>
    <t>Revisão de livros de edição nacional</t>
  </si>
  <si>
    <t>Patentes internacionais aprovadas</t>
  </si>
  <si>
    <t>Patentes nacionais aprovadas</t>
  </si>
  <si>
    <t>individual</t>
  </si>
  <si>
    <t>equipa</t>
  </si>
  <si>
    <t>Livro</t>
  </si>
  <si>
    <t>Capítulo</t>
  </si>
  <si>
    <t>Artigo</t>
  </si>
  <si>
    <t>Critério</t>
  </si>
  <si>
    <t>Elemento a valorizar</t>
  </si>
  <si>
    <t>Distinções</t>
  </si>
  <si>
    <t>Inovação</t>
  </si>
  <si>
    <t>Outros</t>
  </si>
  <si>
    <t>C1</t>
  </si>
  <si>
    <t>C2</t>
  </si>
  <si>
    <t>C3</t>
  </si>
  <si>
    <t>C4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</si>
  <si>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</si>
  <si>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</si>
  <si>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</si>
  <si>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</si>
  <si>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</si>
  <si>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</si>
  <si>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</si>
  <si>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</si>
  <si>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</si>
  <si>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</si>
  <si>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</si>
  <si>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</si>
  <si>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</si>
  <si>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</si>
  <si>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C25</t>
  </si>
  <si>
    <t>C26</t>
  </si>
  <si>
    <t>C27</t>
  </si>
  <si>
    <t>C28</t>
  </si>
  <si>
    <t>C29</t>
  </si>
  <si>
    <t>C30</t>
  </si>
  <si>
    <t>C31</t>
  </si>
  <si>
    <t>C32</t>
  </si>
  <si>
    <t>C36</t>
  </si>
  <si>
    <t>C37</t>
  </si>
  <si>
    <t>C38</t>
  </si>
  <si>
    <t>C39</t>
  </si>
  <si>
    <t>C40</t>
  </si>
  <si>
    <t>C41</t>
  </si>
  <si>
    <t>C42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</si>
  <si>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</si>
  <si>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</si>
  <si>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</si>
  <si>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</si>
  <si>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</si>
  <si>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</si>
  <si>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</si>
  <si>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</si>
  <si>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</si>
  <si>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</si>
  <si>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</si>
  <si>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</si>
  <si>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</si>
  <si>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</si>
  <si>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</si>
  <si>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</si>
  <si>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C61</t>
  </si>
  <si>
    <t>C62</t>
  </si>
  <si>
    <t>C63</t>
  </si>
  <si>
    <t>C64</t>
  </si>
  <si>
    <t>C65</t>
  </si>
  <si>
    <t>C24</t>
  </si>
  <si>
    <t>Apresentação oral em evento Técnico-científico internacional</t>
  </si>
  <si>
    <t>Apresentação oral em evento Técnico-científico nacional</t>
  </si>
  <si>
    <t>Membro integrado de equipa de investigação acreditada pela FCT</t>
  </si>
  <si>
    <t>C66</t>
  </si>
  <si>
    <t>C67</t>
  </si>
  <si>
    <t>C68</t>
  </si>
  <si>
    <t>C69</t>
  </si>
  <si>
    <t>O1</t>
  </si>
  <si>
    <t>Presidente da UO</t>
  </si>
  <si>
    <t>O2</t>
  </si>
  <si>
    <t>Vice-Presidente da UO</t>
  </si>
  <si>
    <t>O3</t>
  </si>
  <si>
    <t>Presidente do CTC</t>
  </si>
  <si>
    <t>O4</t>
  </si>
  <si>
    <t xml:space="preserve">Presidente do CP </t>
  </si>
  <si>
    <t>O5</t>
  </si>
  <si>
    <t>O6</t>
  </si>
  <si>
    <t>Vice-Presidente do CTC</t>
  </si>
  <si>
    <t>O7</t>
  </si>
  <si>
    <t>Vice-Presidente do CP</t>
  </si>
  <si>
    <t>O8</t>
  </si>
  <si>
    <t>O9</t>
  </si>
  <si>
    <t>O10</t>
  </si>
  <si>
    <t>O11</t>
  </si>
  <si>
    <t>Vice-Presidente de Departamento</t>
  </si>
  <si>
    <t>O12</t>
  </si>
  <si>
    <t>Vice-Presidente de Comissão Científica</t>
  </si>
  <si>
    <t>O13</t>
  </si>
  <si>
    <t>O14</t>
  </si>
  <si>
    <t>O15</t>
  </si>
  <si>
    <t>O16</t>
  </si>
  <si>
    <t>O17</t>
  </si>
  <si>
    <t>O18</t>
  </si>
  <si>
    <t>O19</t>
  </si>
  <si>
    <t>O20</t>
  </si>
  <si>
    <t>O21</t>
  </si>
  <si>
    <t>O24</t>
  </si>
  <si>
    <t>O25</t>
  </si>
  <si>
    <t>O26</t>
  </si>
  <si>
    <t>O27</t>
  </si>
  <si>
    <t>O28</t>
  </si>
  <si>
    <t>O29</t>
  </si>
  <si>
    <t>O30</t>
  </si>
  <si>
    <t>Experiência profissional  e dedicação à docência</t>
  </si>
  <si>
    <t>P01</t>
  </si>
  <si>
    <t>P02</t>
  </si>
  <si>
    <t>P03</t>
  </si>
  <si>
    <t>P04</t>
  </si>
  <si>
    <t>P06</t>
  </si>
  <si>
    <t>P10</t>
  </si>
  <si>
    <t>P11</t>
  </si>
  <si>
    <t>P12</t>
  </si>
  <si>
    <t>P13</t>
  </si>
  <si>
    <t>P14</t>
  </si>
  <si>
    <t>P15</t>
  </si>
  <si>
    <t>P17</t>
  </si>
  <si>
    <t>P19</t>
  </si>
  <si>
    <t>Item</t>
  </si>
  <si>
    <t>Pontos</t>
  </si>
  <si>
    <t>Tradutor de obra técnico-científica</t>
  </si>
  <si>
    <t>Editor ou co-editor de obra técnico-científica</t>
  </si>
  <si>
    <t>ORGANIZACIONAL (máximo de 100 pontos)</t>
  </si>
  <si>
    <t>Valor</t>
  </si>
  <si>
    <t>SOMA=</t>
  </si>
  <si>
    <t>ano</t>
  </si>
  <si>
    <t>u.c.</t>
  </si>
  <si>
    <t>unidade</t>
  </si>
  <si>
    <t>curso</t>
  </si>
  <si>
    <t>livro</t>
  </si>
  <si>
    <r>
      <t>duração &lt;</t>
    </r>
    <r>
      <rPr>
        <sz val="11"/>
        <color theme="1"/>
        <rFont val="Calibri"/>
        <family val="2"/>
      </rPr>
      <t xml:space="preserve"> 25h </t>
    </r>
  </si>
  <si>
    <r>
      <t xml:space="preserve">duração </t>
    </r>
    <r>
      <rPr>
        <sz val="11"/>
        <color theme="1"/>
        <rFont val="Calibri"/>
        <family val="2"/>
      </rPr>
      <t>≥ 25h</t>
    </r>
  </si>
  <si>
    <t>P08</t>
  </si>
  <si>
    <t>P07</t>
  </si>
  <si>
    <t>P09</t>
  </si>
  <si>
    <t>artigo</t>
  </si>
  <si>
    <t>Revisão de trabalhos em evento técnico-científico internacional</t>
  </si>
  <si>
    <t>Revisão de trabalhos em evento técnico-científico nacional</t>
  </si>
  <si>
    <t>obra</t>
  </si>
  <si>
    <t>Aplicações computacionais validadas por entidade credenciada</t>
  </si>
  <si>
    <t>Pedagógica</t>
  </si>
  <si>
    <t>Organizacional</t>
  </si>
  <si>
    <t>Instruções</t>
  </si>
  <si>
    <t>Identificação</t>
  </si>
  <si>
    <t>Nome:</t>
  </si>
  <si>
    <t>Área Cient.:</t>
  </si>
  <si>
    <t>Categoria:</t>
  </si>
  <si>
    <t>Avaliação</t>
  </si>
  <si>
    <t>Não alterar a forma das tabelas (linhas, colunas, tamanhos, tipos, etc.);</t>
  </si>
  <si>
    <t>Comp.</t>
  </si>
  <si>
    <t>Anos completos de serviço no ensino superior</t>
  </si>
  <si>
    <t>CLASSIFICAÇÃO</t>
  </si>
  <si>
    <t>C34</t>
  </si>
  <si>
    <t>C35</t>
  </si>
  <si>
    <t>O22</t>
  </si>
  <si>
    <t>O23</t>
  </si>
  <si>
    <t>Observações</t>
  </si>
  <si>
    <t>Vogal da comissão coordenadora de mestrado</t>
  </si>
  <si>
    <t>Preencher os dados de identificação e o perfil de avaliação no topo desta folha;</t>
  </si>
  <si>
    <t>Programa de Doutoramento</t>
  </si>
  <si>
    <t>Se inscrito há menos de 3 anos em programa de doutoramento validado (ECPDESP) colocar 1</t>
  </si>
  <si>
    <t>Responsável por laboratório ou unidade de serviços ou de exploração</t>
  </si>
  <si>
    <t>Presidente do IPC</t>
  </si>
  <si>
    <t>Vice-Presidente do IPC</t>
  </si>
  <si>
    <t>Provedor do Estudante do IPC</t>
  </si>
  <si>
    <t>Vogal do Conselho Geral do IPC</t>
  </si>
  <si>
    <t>Gestor da Qualidade da UO</t>
  </si>
  <si>
    <t>Colaborador em laboratório ou unidade de serviços ou de exploração</t>
  </si>
  <si>
    <t>Por participação.  Não por inerência.</t>
  </si>
  <si>
    <t>O31</t>
  </si>
  <si>
    <t>O32</t>
  </si>
  <si>
    <t>O33</t>
  </si>
  <si>
    <t>O34</t>
  </si>
  <si>
    <t>O35</t>
  </si>
  <si>
    <t>O36</t>
  </si>
  <si>
    <t>Diretor da Unidade de cultura do IPC</t>
  </si>
  <si>
    <t>Diretor da Unidade de desporto e lazer do IPC</t>
  </si>
  <si>
    <t>O37</t>
  </si>
  <si>
    <t>O38</t>
  </si>
  <si>
    <t>O39</t>
  </si>
  <si>
    <t>O40</t>
  </si>
  <si>
    <t>O41</t>
  </si>
  <si>
    <t>Responsável pela Inovação e Empreendedorismo na UO</t>
  </si>
  <si>
    <t xml:space="preserve">Vogal da Comissão de Ética do IPC </t>
  </si>
  <si>
    <t>O42</t>
  </si>
  <si>
    <t>O43</t>
  </si>
  <si>
    <t>O44</t>
  </si>
  <si>
    <t>O45</t>
  </si>
  <si>
    <t xml:space="preserve">Dirigente ou membro das comissões executivas de organizações profissionais ou científicas </t>
  </si>
  <si>
    <t xml:space="preserve">Membro de organizações profissionais ou científicas </t>
  </si>
  <si>
    <t>Participação em ação de divulgação e promoção institucional da UO</t>
  </si>
  <si>
    <t>Outras atividades validadas pela Presidência da UO</t>
  </si>
  <si>
    <t>Por atividade</t>
  </si>
  <si>
    <t>O46</t>
  </si>
  <si>
    <t>O47</t>
  </si>
  <si>
    <t>Inquérito aos alunos sobre a atividade docente</t>
  </si>
  <si>
    <t xml:space="preserve">Curso/Ação de atualização/formação pedagógica </t>
  </si>
  <si>
    <t>Orientação de estágio profissionalizante, dissertação ou trabalho de projeto de Mestrado</t>
  </si>
  <si>
    <t>Coorientação de estágio profissionalizante, dissertação ou trabalho de projeto de Mestrado</t>
  </si>
  <si>
    <t>Arguente no júri de avaliação de estágio profissionalizante, dissertação ou trabalho de projeto de Mestrado (excluem-se os Orientadores)</t>
  </si>
  <si>
    <t>Orientações e participação em arguências</t>
  </si>
  <si>
    <t>Por proposta</t>
  </si>
  <si>
    <t>O49</t>
  </si>
  <si>
    <t>O50</t>
  </si>
  <si>
    <t>Membro do Conselho Científico de Unidade de Investigação externa ao IPC</t>
  </si>
  <si>
    <t>O51</t>
  </si>
  <si>
    <t>O52</t>
  </si>
  <si>
    <t>UO do IPC participante</t>
  </si>
  <si>
    <t>Revisão de artigos em revistas internacionais indexadas ISI, SCOPUS</t>
  </si>
  <si>
    <t>Membro de equipa de elaboração de Plano/Projeto/Estudo para entidades externas</t>
  </si>
  <si>
    <t>Registo de marcas e modelos de utilidades</t>
  </si>
  <si>
    <t>UO do IPC proponente</t>
  </si>
  <si>
    <t>Revisão linguística de obra técnico-científica</t>
  </si>
  <si>
    <t xml:space="preserve">Tradução de contéudos de divulgação institucionais </t>
  </si>
  <si>
    <t>Responsável por projeto de Transferência de conhecimento e tecnologia com entidades externas</t>
  </si>
  <si>
    <t>Membro de equipa de projeto de Transferência de  conhecimento e tecnologia com entidades externas</t>
  </si>
  <si>
    <t>C70</t>
  </si>
  <si>
    <t>C71</t>
  </si>
  <si>
    <t>Título de Especialista (título obtido no período de avaliação)</t>
  </si>
  <si>
    <t>Palestra/Comunicação proferida por convite de  instituição internacional em evento técnico-científico</t>
  </si>
  <si>
    <t>Palestra/Comunicação proferida por convite de  instituição nacional em evento técnico-científico</t>
  </si>
  <si>
    <t>Participação em comissão científica de evento Técnico-científico internacional</t>
  </si>
  <si>
    <t>Participação em comissão científica de evento Técnico-científico nacional</t>
  </si>
  <si>
    <t>por participação</t>
  </si>
  <si>
    <t xml:space="preserve">unidade </t>
  </si>
  <si>
    <t xml:space="preserve">Membro de júri de atribuição do título de especialista </t>
  </si>
  <si>
    <t>Orientação de estágio/trabalho de investigação/projeto de  Licenciatura</t>
  </si>
  <si>
    <t>Coorientação de estágio/trabalho de investigação/projeto de  Licenciatura</t>
  </si>
  <si>
    <t>Arguente no júri de avaliação de estágio/trabalho de investigação/projeto de Licenciatura (excluem-se os Orientadores)</t>
  </si>
  <si>
    <t>Membro de júri de provas de doutoramento (excluem-se orientadores)</t>
  </si>
  <si>
    <t>Presidente de júri de creditação</t>
  </si>
  <si>
    <t xml:space="preserve">Vogal de júri de creditação </t>
  </si>
  <si>
    <t xml:space="preserve">Vogal de júri de provas de acesso para maiores de 23 e concursos especiais </t>
  </si>
  <si>
    <t xml:space="preserve">Presidente de júri de provas de acesso para maiores de 23 e concursos especiais </t>
  </si>
  <si>
    <t>O48</t>
  </si>
  <si>
    <t>O53</t>
  </si>
  <si>
    <t>O54</t>
  </si>
  <si>
    <t>Por comissão</t>
  </si>
  <si>
    <t>C5</t>
  </si>
  <si>
    <t>C6</t>
  </si>
  <si>
    <t>C7</t>
  </si>
  <si>
    <t>C33</t>
  </si>
  <si>
    <t>C43</t>
  </si>
  <si>
    <t>C44</t>
  </si>
  <si>
    <t xml:space="preserve">Capítulo </t>
  </si>
  <si>
    <t>C72</t>
  </si>
  <si>
    <t>Orientação</t>
  </si>
  <si>
    <t>C73</t>
  </si>
  <si>
    <t>C74</t>
  </si>
  <si>
    <t>C75</t>
  </si>
  <si>
    <t>C76</t>
  </si>
  <si>
    <t>C77</t>
  </si>
  <si>
    <t>P16</t>
  </si>
  <si>
    <t>P18</t>
  </si>
  <si>
    <t>Livro  de edição nacional com ISBN (idem*)</t>
  </si>
  <si>
    <t>Revisão de artigos em revistas internacionais com referee</t>
  </si>
  <si>
    <t>P20</t>
  </si>
  <si>
    <t>P21</t>
  </si>
  <si>
    <t>Editor de revista científica internacional</t>
  </si>
  <si>
    <t>Editor de revista científica nacional</t>
  </si>
  <si>
    <t>Membro da Advisory Board/ Scientific Board de revista científica internacional</t>
  </si>
  <si>
    <t>Membro da Advisory Board/ Scientific Board de revista científica nacional</t>
  </si>
  <si>
    <t xml:space="preserve">Titular/Responsável efetivo de unidade curricular </t>
  </si>
  <si>
    <t>Por trabalho concluído; máx 6 orientações</t>
  </si>
  <si>
    <t>Por trabalho concluído; máx 8 orientações</t>
  </si>
  <si>
    <t>Arguente no júri de avaliação de estágio profissionalizante, dissertação ou trabalho de projeto de Mestrado (excluem-se os Orientadores) noutra IES</t>
  </si>
  <si>
    <t>Lecionação no âmbito de programas de intercâmbio internacionais não contabilizadas em DSD e em extra DSD</t>
  </si>
  <si>
    <t>Presidente/Diretor de Departamento (não pode acumular com Direção/Coordenação de Curso)</t>
  </si>
  <si>
    <t>Presidente de Comissão Científica/Coordenador da Área Científica (não pode acumular com Direção/Coordenação de Curso)</t>
  </si>
  <si>
    <t>C8</t>
  </si>
  <si>
    <t>C9</t>
  </si>
  <si>
    <t>P05</t>
  </si>
  <si>
    <t>Indicação dos comprovativos</t>
  </si>
  <si>
    <t>Relatório sucinto de atividades</t>
  </si>
  <si>
    <t>Outras informações relevantes</t>
  </si>
  <si>
    <t xml:space="preserve">Membro Comissão de Estatística do SIGQ do IPC </t>
  </si>
  <si>
    <t>Membro de Grupo Coordenador de MacroProcesso do SIGQ do IPC</t>
  </si>
  <si>
    <t>Auditores Internos do SIGQ do IPC</t>
  </si>
  <si>
    <t>Membro da Comissão de Acompanhamento para a Integração dos Alunos do 1.º Ano da UO</t>
  </si>
  <si>
    <t>Interlocutor do SIGQ nas UO do IPC |Responsável de Grupo Coordenador de MacroProcesso do SIGQ do IPC</t>
  </si>
  <si>
    <t>O55</t>
  </si>
  <si>
    <t>O56</t>
  </si>
  <si>
    <t>O57</t>
  </si>
  <si>
    <t>O58</t>
  </si>
  <si>
    <t>OBS: os resultados da avaliação de cada ano letivo serão integralmente considerados na avaliação do ano civil em que o respetivo ano letivo se conclua.</t>
  </si>
  <si>
    <t>Dir</t>
  </si>
  <si>
    <t>Comum</t>
  </si>
  <si>
    <t>TP</t>
  </si>
  <si>
    <t>(X horas/720 horas)*24 pontos</t>
  </si>
  <si>
    <t>Por trabalho concluído; máx 12 orientações</t>
  </si>
  <si>
    <t>Por trabalho concluído; máx 16 orientações</t>
  </si>
  <si>
    <t>Por participação; máx 6</t>
  </si>
  <si>
    <t>P22</t>
  </si>
  <si>
    <t>Arguente no júri de avaliação de projeto de tese de doutoramento (excluem-se os Orientadores)</t>
  </si>
  <si>
    <t>Por participação; máx 4</t>
  </si>
  <si>
    <t>Formação  e produção  pedagógica</t>
  </si>
  <si>
    <t>Produção de materiais pedagógicos - apontamentos impressos ou disponibilizados on-line, cadernos de exercícios, softwares, apontamentos em plataforma</t>
  </si>
  <si>
    <t>por material pedagógico, máx 10</t>
  </si>
  <si>
    <t>P23</t>
  </si>
  <si>
    <t>Funções de gestão</t>
  </si>
  <si>
    <t>Supervisor dos CTESP da UOE</t>
  </si>
  <si>
    <t>Membro de júri de seriação de candidatos a mestrado (excluem-se os membros da comissão coordenadora de mestrado)</t>
  </si>
  <si>
    <t>Membro de júri de seriação de candidatos pós-graduações e CTESP (excluem-se os membros das comissões coordenadoras)</t>
  </si>
  <si>
    <t>Responsável pelas relações internacionais/programa de mobilidade na UOE (ERASMUS, etc.)</t>
  </si>
  <si>
    <t>O59</t>
  </si>
  <si>
    <t>Encarregado de Proteção de Dados</t>
  </si>
  <si>
    <t>Participação em orgãos</t>
  </si>
  <si>
    <t>Participação em Júris</t>
  </si>
  <si>
    <t>Outras atividades</t>
  </si>
  <si>
    <t>O60</t>
  </si>
  <si>
    <t>ano/órgão (máx 2 participações por ano)</t>
  </si>
  <si>
    <t>ano; não cumulativo com O17 e/ou O18, e/ou O19</t>
  </si>
  <si>
    <t>Presidente do Conselho de Escola</t>
  </si>
  <si>
    <t>Vice-Presidente do CE</t>
  </si>
  <si>
    <t>Secretário de orgãos estatutários (CTC, CP, CC, CE) (quando a função é executada por um docente)</t>
  </si>
  <si>
    <t>Membro de orgãos estatutários (CTC, CP, CC, CE) (excluem-se o Presidente, Vice-Presidente do Órgão e Secretário)</t>
  </si>
  <si>
    <t>Participação Projetos de natureza científica/técnica/tecnológica/cultural/artistica (Prestação de Serviços)</t>
  </si>
  <si>
    <t>C78</t>
  </si>
  <si>
    <t>Outras</t>
  </si>
  <si>
    <t>Outras atividades relevantes validadas pelo Conselho Pedagógico da UOE</t>
  </si>
  <si>
    <t>Outras atividades relevantes validadas pelo Conselho Técnico-científico da UOE</t>
  </si>
  <si>
    <t>Obtenção de graus e títulos</t>
  </si>
  <si>
    <t>Produção Técnica/Científica/Artística/Cultural na área científica em que está inserido</t>
  </si>
  <si>
    <t>Capítulo ou capítulos de um livro de edição internacional com ISBN</t>
  </si>
  <si>
    <t>Capítulo ou capítulos de um livro de edição nacional com ISBN</t>
  </si>
  <si>
    <t>Artigo em revista internacional escrutinada pela ISI ou SCOPUS (até 5 autores) - Q1</t>
  </si>
  <si>
    <t>Artigo em revista internacional escrutinada pela ISI ou SCOPUS (mais 5 autores) - Q1</t>
  </si>
  <si>
    <t>Artigo em revista internacional escrutinada pela ISI ou SCOPUS (até 5 autores) - Q2</t>
  </si>
  <si>
    <t>Artigo em revista internacional escrutinada pela ISI ou SCOPUS (mais de 5 autores) - Q2</t>
  </si>
  <si>
    <t>Artigo em revista internacional escrutinada pela ISI ou SCOPUS (até 5 autores) - Q3 e Q4</t>
  </si>
  <si>
    <t>Artigo em revista científica nacional (até 5 autores)</t>
  </si>
  <si>
    <t>Artigo em revista científica nacional (mais de 5 autores)</t>
  </si>
  <si>
    <t>Artigo  em revista técnico-profissional</t>
  </si>
  <si>
    <t>Poster ou resumo de trabalho em evento Técnico-científico internacional</t>
  </si>
  <si>
    <t>Poster ou resumo de trabalho em evento Técnico-científico nacional</t>
  </si>
  <si>
    <t>Colaboração
 em eventos Científicos, Artisticos ou Culturais na área científica em que está inserido</t>
  </si>
  <si>
    <t>Participação em conferências/seminários ou outros eventos técnico-científicos nacionais</t>
  </si>
  <si>
    <t>Participação em conferências/seminários ou outros eventos técnico-científicos internacionais</t>
  </si>
  <si>
    <t>Máximo 20 ações</t>
  </si>
  <si>
    <t>por proposta</t>
  </si>
  <si>
    <t>por projeto</t>
  </si>
  <si>
    <t>trabalho (máx. 10)</t>
  </si>
  <si>
    <t>artigo (max. 10)</t>
  </si>
  <si>
    <t xml:space="preserve">Revisão de capítulos em livros de edição internacional </t>
  </si>
  <si>
    <t xml:space="preserve">Revisão de capítulos em livros de edição nacional </t>
  </si>
  <si>
    <t>Protótipos laboratoriais ou instalações piloto académicas (a validar pelo CTC da UOE)</t>
  </si>
  <si>
    <t>Coorientação de Doutoramento (após a conclusão do doutoramento)</t>
  </si>
  <si>
    <t>Orientação de Doutoramento (após a conclusão do doutoramento)</t>
  </si>
  <si>
    <t>Orientação de projeto de tese de Doutoramento</t>
  </si>
  <si>
    <t>≥ 25 horas</t>
  </si>
  <si>
    <t>&lt; 25horas</t>
  </si>
  <si>
    <t>Por participação</t>
  </si>
  <si>
    <t>Por participação (máx. 3)</t>
  </si>
  <si>
    <t>Por participação (máx. 4)</t>
  </si>
  <si>
    <t>Por participação (máx. 6)</t>
  </si>
  <si>
    <t>Membro colaborador de equipa de investigação acreditada pela FCT</t>
  </si>
  <si>
    <t>equipa/ano</t>
  </si>
  <si>
    <t>Resultados de criação artística vinculada a espaços de exposição, concerto e de teatro</t>
  </si>
  <si>
    <t>C79</t>
  </si>
  <si>
    <t>C80</t>
  </si>
  <si>
    <t>C81</t>
  </si>
  <si>
    <t>C82</t>
  </si>
  <si>
    <t>Prémio ou distinção internacional por trabalho técnico-científico, artístico ou cultural</t>
  </si>
  <si>
    <t>Prémio ou distinção nacional por trabalho técnico-científico, artístico ou cultural</t>
  </si>
  <si>
    <t>&lt;30 ECTS</t>
  </si>
  <si>
    <t>≥ 30 ECTS</t>
  </si>
  <si>
    <t>Cursos de pós-graduação /especialização</t>
  </si>
  <si>
    <t>citação (máx. 200)</t>
  </si>
  <si>
    <t>ano 1 + ano 2</t>
  </si>
  <si>
    <t>Técnico-Científica</t>
  </si>
  <si>
    <t>Atividade</t>
  </si>
  <si>
    <t>Nº ou fração</t>
  </si>
  <si>
    <t>1º ano de inscrição em  programa de doutoramento validado (ECPDESP) no período de avaliação</t>
  </si>
  <si>
    <t xml:space="preserve">Livro de edição internacional com ISBN (*exceto resultante de compilações de artigos científicos ou similares)
</t>
  </si>
  <si>
    <t>Artigo em revista internacional escrutinada pela ISI ou SCOPUS (mais de 5 autores) - Q3 e Q4</t>
  </si>
  <si>
    <t>Artigo em ata de encontro científico internacional (até 5 autores)</t>
  </si>
  <si>
    <t>Artigo em ata de encontro científico internacional (mais de 5 autores)</t>
  </si>
  <si>
    <t>Artigo em ata de encontro científico nacional (até 5 autores)</t>
  </si>
  <si>
    <t>Artigo em ata de encontro científico nacional (mais de 5 autores)</t>
  </si>
  <si>
    <t>Citação de artigo comprovada por fonte independente (exceto auto-citações)</t>
  </si>
  <si>
    <t>Coordenador de projeto validado por SCN ou SCI com instituições internacionais</t>
  </si>
  <si>
    <t>Coordenador projeto validado por SCN ou SCI com instituições nacionais</t>
  </si>
  <si>
    <t xml:space="preserve">Membro em projeto com instituições internacionais </t>
  </si>
  <si>
    <t xml:space="preserve">Membro em projeto com instituições nacionais </t>
  </si>
  <si>
    <t>Participação em submissão de projeto validado por SCN ou SCI com instituições internacionais</t>
  </si>
  <si>
    <t>Participação em submissão de projeto validado por SCN ou SCI com instituições nacionais</t>
  </si>
  <si>
    <t>Avaliador de projeto técnico-científico internacional</t>
  </si>
  <si>
    <t>Avaliador de projeto técnico-científico nacional</t>
  </si>
  <si>
    <t>Responsável pela elaboração de Plano/Projeto/Estudo para entidades externas</t>
  </si>
  <si>
    <t>Submissão de patente provisória</t>
  </si>
  <si>
    <t>Curso de atualização técnica-científica (máx. 5 ações)</t>
  </si>
  <si>
    <t>Horas letivas totais lecionadas nos dois anos letivos (1º sem e 2º sem) (X horas)(máximo 720 horas)</t>
  </si>
  <si>
    <t>Número de unidades curriculares lecionadas nos dois anos letivos (colaboração ativa na u.c. de pelo menos 20% ou no mínimo de 15 horas por semestre), máximo de 16 UC/UF diferentes</t>
  </si>
  <si>
    <t>Número de unidades curriculares lecionadas em inglês</t>
  </si>
  <si>
    <t>Cumprimento de prazos e outras obrigações académicas profissionais (lançamento de notas e sumários, assinatura de termos, etc)</t>
  </si>
  <si>
    <t>Lecionação de cursos de formação e unidades curriculares não contabilizadas em DSD e em extra DSD</t>
  </si>
  <si>
    <t>Lecionação de seminários e workshops  não contabilizadas em DSD nem em extra DSD</t>
  </si>
  <si>
    <t>Participação em atividades académicas</t>
  </si>
  <si>
    <t>Atividade docente (a avaliar pelos alunos)</t>
  </si>
  <si>
    <r>
      <t>PEDAGÓGICA (</t>
    </r>
    <r>
      <rPr>
        <sz val="16"/>
        <color theme="1"/>
        <rFont val="Calibri"/>
        <family val="2"/>
      </rPr>
      <t>Σ</t>
    </r>
    <r>
      <rPr>
        <sz val="12.8"/>
        <color theme="1"/>
        <rFont val="Calibri"/>
        <family val="2"/>
      </rPr>
      <t xml:space="preserve"> P</t>
    </r>
    <r>
      <rPr>
        <vertAlign val="subscript"/>
        <sz val="12.8"/>
        <color theme="1"/>
        <rFont val="Calibri"/>
        <family val="2"/>
      </rPr>
      <t>i</t>
    </r>
    <r>
      <rPr>
        <vertAlign val="subscript"/>
        <sz val="9"/>
        <color theme="1"/>
        <rFont val="Calibri"/>
        <family val="2"/>
      </rPr>
      <t xml:space="preserve">=1 a 23 </t>
    </r>
    <r>
      <rPr>
        <sz val="12.8"/>
        <color theme="1"/>
        <rFont val="Calibri"/>
        <family val="2"/>
      </rPr>
      <t xml:space="preserve">= </t>
    </r>
    <r>
      <rPr>
        <sz val="16"/>
        <color theme="1"/>
        <rFont val="Calibri"/>
        <family val="2"/>
        <scheme val="minor"/>
      </rPr>
      <t>máximo de 75 pontos)</t>
    </r>
  </si>
  <si>
    <t>Sem incumprimento de prazo detetado pelo sistema, da responsabilidade do docente</t>
  </si>
  <si>
    <t>Por lecionação; máx 2</t>
  </si>
  <si>
    <t>Número de unidades curriculares lecionadas pela 1ª vez</t>
  </si>
  <si>
    <t>TÉCNICO-CIENTÍFICA (máximo de 100 pontos)</t>
  </si>
  <si>
    <t>Pró-Presidente do IPC</t>
  </si>
  <si>
    <t>Orientação de estágio de curso de CTESP</t>
  </si>
  <si>
    <t>Arguente no júri de avaliação de estágio de CTESP (excluem-se os Orientadores)</t>
  </si>
  <si>
    <t>Membro do Conselho Científico de Unidade de Investigação do IPC (excluem-se Diretor, Vice-Diretor, Vogal Comissão Ética)</t>
  </si>
  <si>
    <t xml:space="preserve">Diretor(Coordenador) de licenciatura/Coordenador de mestrado/Diretor de CTESP (em funcionamento) </t>
  </si>
  <si>
    <t>Coordenador do INOPOL (não cumulativo com O2 e/ou O4)</t>
  </si>
  <si>
    <t>Coordenador do CINEP (não cumulativo com O2 e/ou O4)</t>
  </si>
  <si>
    <t>Membro de comissão eventual de órgãos (comissões eleitorais, mesas de assembleia de voto, grupos de trabalho)</t>
  </si>
  <si>
    <t>Por participação (máx 5)</t>
  </si>
  <si>
    <t>Por atividade (máx 4)</t>
  </si>
  <si>
    <t>Por atividade (máx 3)</t>
  </si>
  <si>
    <t>PONTUAÇÃO A CONSIDERAR =</t>
  </si>
  <si>
    <t>min=1; máx=5</t>
  </si>
  <si>
    <t>Resultado obtido nos inquéritos (média dos dois anos letivos) contributo máximo na componente 25 pontos</t>
  </si>
  <si>
    <t>ΣPi=(P1aP23)(contributo máximo na componente 75 pontos)</t>
  </si>
  <si>
    <t>P24</t>
  </si>
  <si>
    <t>SOMA =</t>
  </si>
  <si>
    <t>Doutoramento (grau obtido no período de avaliação - durante 3 anos)</t>
  </si>
  <si>
    <t xml:space="preserve">Por 3 anos </t>
  </si>
  <si>
    <t>Por 3 anos</t>
  </si>
  <si>
    <t>Por atividade  (máx 3)</t>
  </si>
  <si>
    <t>Organizar os documentos comprovativos das atividades desenvolvidas  por componente de avaliação e por item;</t>
  </si>
  <si>
    <t>Declarar os itens associados a um período de tempo cujo critério de avaliação é "ano" pela fração relativa ao período de desempenho em meses no ano de avaliação (8 meses = 0,67); usar 2 casas decimais;</t>
  </si>
  <si>
    <t>Lista Biénios</t>
  </si>
  <si>
    <t>Lista Perfil</t>
  </si>
  <si>
    <t>2020/21</t>
  </si>
  <si>
    <t>2022/23</t>
  </si>
  <si>
    <t>2024/25</t>
  </si>
  <si>
    <t>2026/27</t>
  </si>
  <si>
    <t>2028/29</t>
  </si>
  <si>
    <t>2030/31</t>
  </si>
  <si>
    <t>Dir1</t>
  </si>
  <si>
    <t>Dir2</t>
  </si>
  <si>
    <t>Dir3</t>
  </si>
  <si>
    <t>TP1</t>
  </si>
  <si>
    <t>TP2</t>
  </si>
  <si>
    <t>Disp1</t>
  </si>
  <si>
    <t>Disp2</t>
  </si>
  <si>
    <t>Biénio de avaliação</t>
  </si>
  <si>
    <t>Perfil</t>
  </si>
  <si>
    <t>Optando pelo Perfil Dir : 0*</t>
  </si>
  <si>
    <t>Optando pelo Perfil Dir3 : 20%*TC+0%*P+80%*O</t>
  </si>
  <si>
    <t>Optando pelo Perfil Dir2 : 0%*TC+20%*P+80%*O</t>
  </si>
  <si>
    <t>Optando pelo Perfil TP : 10%*TC+80%*P+10%*O</t>
  </si>
  <si>
    <t>Optando pelo Perfil TP1 : 0%*TC+80%*P+20%*O</t>
  </si>
  <si>
    <t>Optando pelo Perfil TP2 : 20%*TC+80%*P+0%*O</t>
  </si>
  <si>
    <t>Optando pelo Perfil Disp1 : 80%*TC+10%*P+10%*O</t>
  </si>
  <si>
    <t>Optando pelo Perfil Disp2 : 70%*TC+10%*P+20%*O</t>
  </si>
  <si>
    <t>Resultado com o perfil escolhido</t>
  </si>
  <si>
    <t>Classificação final</t>
  </si>
  <si>
    <t>Optando pelo Perfil Dir: 0%*TC+0%*P+100%*O</t>
  </si>
  <si>
    <t>Optando pelo Perfil Dir1: 15%*TC+15%*P+70%*O</t>
  </si>
  <si>
    <t>Optando pelo Perfil Comum: 60%, 30%, 10%</t>
  </si>
  <si>
    <t>Os valores do item P24 é prenchido mediante resultados enviados pelo  Conselho Pedagógico da UO;</t>
  </si>
  <si>
    <t>Membro de júri em concursos de pessoal docente do Ensino Politécnico ou Universitário nomeado pela presidência do IPC ou das UOE</t>
  </si>
  <si>
    <t>máx 24</t>
  </si>
  <si>
    <t>Membro de júri de procedimento concursal para contratação de pessoal não docente</t>
  </si>
  <si>
    <t>Presidente de júri de procedimento concursal para contratação de pessoal não docente</t>
  </si>
  <si>
    <t>por participação (máx 2)</t>
  </si>
  <si>
    <t>O61</t>
  </si>
  <si>
    <t>O62</t>
  </si>
  <si>
    <t>Membro de comissão organizadora de ações pedagógicas/workshops/Seminários/eventos, de duração superior a 7 horas.</t>
  </si>
  <si>
    <t>Agregação (título obtido no período de avaliação - durante 2 anos)</t>
  </si>
  <si>
    <t>Membro da Comissão de estágios de licenciatura/Mestrado/CTESP (excluem-se o Diretor, Coordenador)</t>
  </si>
  <si>
    <t>Artigo em revista internacional não escrutinada pela ISI ou SCOPUS (até 5 autores)</t>
  </si>
  <si>
    <t>Artigo em revista internacional não escrutinada pela ISI ou SCOPUS (mais de 5 autores)</t>
  </si>
  <si>
    <t>Renomear este ficheiro identificando o docente (exº Jose A T Oliveira Silva AVALIA2020_21.xlsx);</t>
  </si>
  <si>
    <t>Classificação</t>
  </si>
  <si>
    <t>Diretor do Instituto de Investigação Aplicada do IPC</t>
  </si>
  <si>
    <t>Subdiretor do Instituto de Investigação Aplicada do IPC</t>
  </si>
  <si>
    <t>Administrador do IPC ou dos SAS-IPC</t>
  </si>
  <si>
    <t>Participação em  comissões de avaliação institucional ou de cursos (da UOE/IPC ou externa) com apresentação de relatório (CAE, etc.)</t>
  </si>
  <si>
    <t>Responsável pela elaboração de proposta de novo curso/formação de CTESP, licenciatura, pós-graduação e mestrado, aprovada e colocada em funcionamento</t>
  </si>
  <si>
    <t>Colaborador na elaboração de proposta de novo curso/formação de CTESP, licenciatura, pós-graduação e mestrado, aprovada e colocada em funcionamento</t>
  </si>
  <si>
    <t>Membro do Conselho Consultivo da UOE</t>
  </si>
  <si>
    <t>Participação em tarefas de revisão ou de edição</t>
  </si>
  <si>
    <t>Declarar apenas os elementos a avaliar relativos aos anos da avaliação, exceto no item P01 que se refere ao período de tempo total (ano1+ano2);</t>
  </si>
  <si>
    <t>Os valores a introduzir nas células referem-se sempre ao número/valor das atividades nos dois anos civis ou nos 2 anos letivos.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</si>
</sst>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sz val="16"/>
      <color theme="1"/>
      <name val="Calibri"/>
      <family val="2"/>
    </font>
    <font>
      <sz val="12.8"/>
      <color theme="1"/>
      <name val="Calibri"/>
      <family val="2"/>
    </font>
    <font>
      <vertAlign val="subscript"/>
      <sz val="12.8"/>
      <color theme="1"/>
      <name val="Calibri"/>
      <family val="2"/>
    </font>
    <font>
      <vertAlign val="subscript"/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theme="0" tint="-0.3499799966812134"/>
      <name val="Cambria"/>
      <family val="1"/>
    </font>
    <font>
      <b/>
      <sz val="10"/>
      <color theme="0" tint="-0.3499799966812134"/>
      <name val="Cambria"/>
      <family val="1"/>
    </font>
    <font>
      <sz val="7"/>
      <color theme="0" tint="-0.3499799966812134"/>
      <name val="Cambria"/>
      <family val="1"/>
    </font>
    <font>
      <sz val="7"/>
      <color theme="0" tint="-0.3499799966812134"/>
      <name val="Arial"/>
      <family val="2"/>
    </font>
    <font>
      <b/>
      <sz val="9"/>
      <color theme="0" tint="-0.3499799966812134"/>
      <name val="Cambria"/>
      <family val="1"/>
    </font>
    <font>
      <sz val="11"/>
      <color theme="0" tint="-0.3499799966812134"/>
      <name val="Cambria"/>
      <family val="1"/>
    </font>
    <font>
      <b/>
      <sz val="11"/>
      <color theme="0" tint="-0.3499799966812134"/>
      <name val="Cambria"/>
      <family val="1"/>
    </font>
    <font>
      <b/>
      <sz val="11"/>
      <color theme="0" tint="-0.049979999661445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3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7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0" fillId="0" borderId="3" xfId="0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ont="1" applyBorder="1"/>
    <xf numFmtId="0" fontId="0" fillId="0" borderId="6" xfId="0" applyFont="1" applyBorder="1"/>
    <xf numFmtId="0" fontId="0" fillId="0" borderId="7" xfId="0" applyFont="1" applyBorder="1"/>
    <xf numFmtId="0" fontId="5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3" borderId="8" xfId="0" applyFill="1" applyBorder="1"/>
    <xf numFmtId="0" fontId="5" fillId="0" borderId="8" xfId="0" applyFont="1" applyBorder="1"/>
    <xf numFmtId="0" fontId="5" fillId="3" borderId="8" xfId="0" applyFont="1" applyFill="1" applyBorder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0" fillId="0" borderId="6" xfId="0" applyFont="1" applyFill="1" applyBorder="1"/>
    <xf numFmtId="0" fontId="0" fillId="0" borderId="7" xfId="0" applyFont="1" applyFill="1" applyBorder="1"/>
    <xf numFmtId="0" fontId="0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0" fillId="0" borderId="9" xfId="0" applyFill="1" applyBorder="1"/>
    <xf numFmtId="0" fontId="0" fillId="0" borderId="9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8" xfId="0" applyFont="1" applyFill="1" applyBorder="1" applyAlignment="1">
      <alignment wrapText="1"/>
    </xf>
    <xf numFmtId="0" fontId="0" fillId="0" borderId="0" xfId="0" applyAlignment="1">
      <alignment vertical="center"/>
    </xf>
    <xf numFmtId="0" fontId="6" fillId="0" borderId="11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0" fontId="17" fillId="0" borderId="0" xfId="0" applyFont="1"/>
    <xf numFmtId="0" fontId="0" fillId="0" borderId="12" xfId="0" applyFont="1" applyBorder="1"/>
    <xf numFmtId="0" fontId="17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13" xfId="0" applyFont="1" applyBorder="1"/>
    <xf numFmtId="0" fontId="0" fillId="0" borderId="11" xfId="0" applyFont="1" applyBorder="1"/>
    <xf numFmtId="0" fontId="0" fillId="0" borderId="14" xfId="0" applyFont="1" applyBorder="1"/>
    <xf numFmtId="0" fontId="0" fillId="0" borderId="15" xfId="0" applyFont="1" applyBorder="1"/>
    <xf numFmtId="0" fontId="5" fillId="0" borderId="16" xfId="0" applyFont="1" applyFill="1" applyBorder="1" applyAlignment="1">
      <alignment horizontal="center" vertical="center" wrapText="1"/>
    </xf>
    <xf numFmtId="0" fontId="18" fillId="0" borderId="0" xfId="0" applyFont="1"/>
    <xf numFmtId="0" fontId="0" fillId="0" borderId="4" xfId="0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right"/>
    </xf>
    <xf numFmtId="49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/>
    </xf>
    <xf numFmtId="0" fontId="6" fillId="0" borderId="31" xfId="0" applyFont="1" applyFill="1" applyBorder="1" applyAlignment="1">
      <alignment wrapText="1"/>
    </xf>
    <xf numFmtId="0" fontId="6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4" borderId="13" xfId="0" applyNumberFormat="1" applyFont="1" applyFill="1" applyBorder="1" applyAlignment="1">
      <alignment horizontal="center"/>
    </xf>
    <xf numFmtId="0" fontId="6" fillId="4" borderId="32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 wrapText="1"/>
    </xf>
    <xf numFmtId="0" fontId="6" fillId="4" borderId="11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2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wrapText="1"/>
    </xf>
    <xf numFmtId="0" fontId="0" fillId="0" borderId="36" xfId="0" applyNumberFormat="1" applyFont="1" applyFill="1" applyBorder="1" applyAlignment="1">
      <alignment horizontal="center"/>
    </xf>
    <xf numFmtId="0" fontId="6" fillId="0" borderId="27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wrapText="1"/>
    </xf>
    <xf numFmtId="0" fontId="0" fillId="0" borderId="30" xfId="0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4" borderId="6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Fill="1" applyBorder="1" applyAlignment="1">
      <alignment vertical="top" wrapText="1"/>
    </xf>
    <xf numFmtId="0" fontId="0" fillId="0" borderId="39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/>
    </xf>
    <xf numFmtId="0" fontId="0" fillId="0" borderId="13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4" borderId="25" xfId="0" applyFont="1" applyFill="1" applyBorder="1"/>
    <xf numFmtId="0" fontId="6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right" vertical="center"/>
    </xf>
    <xf numFmtId="0" fontId="5" fillId="5" borderId="29" xfId="0" applyFont="1" applyFill="1" applyBorder="1" applyAlignment="1">
      <alignment horizontal="right"/>
    </xf>
    <xf numFmtId="0" fontId="5" fillId="0" borderId="42" xfId="0" applyFont="1" applyBorder="1" applyAlignment="1">
      <alignment/>
    </xf>
    <xf numFmtId="0" fontId="0" fillId="4" borderId="1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right"/>
    </xf>
    <xf numFmtId="0" fontId="10" fillId="0" borderId="43" xfId="0" applyFont="1" applyFill="1" applyBorder="1" applyAlignment="1">
      <alignment horizontal="center" vertical="center"/>
    </xf>
    <xf numFmtId="0" fontId="10" fillId="4" borderId="44" xfId="0" applyFont="1" applyFill="1" applyBorder="1" applyAlignment="1">
      <alignment horizontal="center" vertical="center"/>
    </xf>
    <xf numFmtId="0" fontId="0" fillId="0" borderId="27" xfId="0" applyFont="1" applyBorder="1"/>
    <xf numFmtId="0" fontId="0" fillId="0" borderId="36" xfId="0" applyFont="1" applyBorder="1"/>
    <xf numFmtId="0" fontId="0" fillId="4" borderId="28" xfId="0" applyNumberFormat="1" applyFont="1" applyFill="1" applyBorder="1" applyAlignment="1">
      <alignment horizontal="center"/>
    </xf>
    <xf numFmtId="2" fontId="5" fillId="5" borderId="1" xfId="0" applyNumberFormat="1" applyFont="1" applyFill="1" applyBorder="1"/>
    <xf numFmtId="2" fontId="20" fillId="5" borderId="1" xfId="0" applyNumberFormat="1" applyFont="1" applyFill="1" applyBorder="1" applyAlignment="1">
      <alignment horizontal="center"/>
    </xf>
    <xf numFmtId="2" fontId="21" fillId="5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 vertical="center"/>
    </xf>
    <xf numFmtId="0" fontId="0" fillId="0" borderId="3" xfId="0" applyFont="1" applyBorder="1"/>
    <xf numFmtId="0" fontId="4" fillId="0" borderId="3" xfId="0" applyFont="1" applyBorder="1"/>
    <xf numFmtId="0" fontId="0" fillId="0" borderId="18" xfId="0" applyFont="1" applyBorder="1"/>
    <xf numFmtId="0" fontId="0" fillId="3" borderId="3" xfId="0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0" borderId="8" xfId="0" applyFont="1" applyFill="1" applyBorder="1"/>
    <xf numFmtId="2" fontId="0" fillId="3" borderId="8" xfId="0" applyNumberFormat="1" applyFill="1" applyBorder="1"/>
    <xf numFmtId="0" fontId="0" fillId="3" borderId="8" xfId="0" applyFill="1" applyBorder="1" applyAlignment="1">
      <alignment/>
    </xf>
    <xf numFmtId="0" fontId="5" fillId="3" borderId="8" xfId="0" applyFont="1" applyFill="1" applyBorder="1" applyAlignment="1">
      <alignment/>
    </xf>
    <xf numFmtId="2" fontId="5" fillId="3" borderId="8" xfId="0" applyNumberFormat="1" applyFont="1" applyFill="1" applyBorder="1" applyAlignment="1">
      <alignment horizontal="right"/>
    </xf>
    <xf numFmtId="49" fontId="5" fillId="3" borderId="8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Alignment="1">
      <alignment vertical="center"/>
    </xf>
    <xf numFmtId="2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horizontal="center" vertical="center"/>
      <protection hidden="1"/>
    </xf>
    <xf numFmtId="2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Alignment="1">
      <alignment vertical="center" wrapText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5" fillId="6" borderId="0" xfId="0" applyFont="1" applyFill="1" applyAlignment="1">
      <alignment/>
    </xf>
    <xf numFmtId="0" fontId="20" fillId="6" borderId="0" xfId="0" applyFont="1" applyFill="1" applyAlignment="1">
      <alignment/>
    </xf>
    <xf numFmtId="0" fontId="5" fillId="0" borderId="0" xfId="0" applyFont="1" applyFill="1" applyAlignment="1">
      <alignment/>
    </xf>
    <xf numFmtId="0" fontId="20" fillId="0" borderId="0" xfId="0" applyFont="1" applyFill="1" applyAlignment="1">
      <alignment/>
    </xf>
    <xf numFmtId="1" fontId="29" fillId="3" borderId="17" xfId="0" applyNumberFormat="1" applyFont="1" applyFill="1" applyBorder="1" applyAlignment="1">
      <alignment horizontal="center"/>
    </xf>
    <xf numFmtId="0" fontId="30" fillId="0" borderId="0" xfId="0" applyFont="1" applyFill="1" applyAlignment="1">
      <alignment wrapText="1"/>
    </xf>
    <xf numFmtId="0" fontId="31" fillId="0" borderId="0" xfId="0" applyFont="1" applyFill="1" applyAlignment="1">
      <alignment wrapText="1"/>
    </xf>
    <xf numFmtId="2" fontId="30" fillId="0" borderId="0" xfId="0" applyNumberFormat="1" applyFont="1" applyFill="1" applyAlignment="1">
      <alignment wrapText="1"/>
    </xf>
    <xf numFmtId="0" fontId="31" fillId="0" borderId="0" xfId="0" applyFont="1" applyFill="1"/>
    <xf numFmtId="2" fontId="30" fillId="0" borderId="0" xfId="0" applyNumberFormat="1" applyFont="1" applyFill="1"/>
    <xf numFmtId="0" fontId="30" fillId="0" borderId="0" xfId="0" applyFont="1" applyFill="1"/>
    <xf numFmtId="0" fontId="30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0" fillId="0" borderId="19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0" fillId="2" borderId="6" xfId="0" applyFon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0" borderId="28" xfId="0" applyFont="1" applyFill="1" applyBorder="1" applyProtection="1">
      <protection locked="0"/>
    </xf>
    <xf numFmtId="0" fontId="0" fillId="0" borderId="45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0" fillId="0" borderId="46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17" fillId="0" borderId="39" xfId="0" applyFont="1" applyBorder="1" applyProtection="1">
      <protection locked="0"/>
    </xf>
    <xf numFmtId="0" fontId="17" fillId="0" borderId="23" xfId="0" applyFont="1" applyBorder="1" applyProtection="1">
      <protection locked="0"/>
    </xf>
    <xf numFmtId="0" fontId="0" fillId="0" borderId="39" xfId="0" applyFont="1" applyBorder="1" applyProtection="1">
      <protection locked="0"/>
    </xf>
    <xf numFmtId="0" fontId="0" fillId="0" borderId="23" xfId="0" applyFont="1" applyBorder="1" applyProtection="1">
      <protection locked="0"/>
    </xf>
    <xf numFmtId="0" fontId="17" fillId="0" borderId="46" xfId="0" applyFont="1" applyBorder="1" applyProtection="1">
      <protection locked="0"/>
    </xf>
    <xf numFmtId="0" fontId="17" fillId="0" borderId="21" xfId="0" applyFont="1" applyBorder="1" applyProtection="1">
      <protection locked="0"/>
    </xf>
    <xf numFmtId="0" fontId="0" fillId="2" borderId="39" xfId="0" applyFont="1" applyFill="1" applyBorder="1" applyProtection="1">
      <protection locked="0"/>
    </xf>
    <xf numFmtId="0" fontId="0" fillId="2" borderId="23" xfId="0" applyFont="1" applyFill="1" applyBorder="1" applyProtection="1">
      <protection locked="0"/>
    </xf>
    <xf numFmtId="0" fontId="0" fillId="0" borderId="24" xfId="0" applyFont="1" applyFill="1" applyBorder="1" applyProtection="1">
      <protection locked="0"/>
    </xf>
    <xf numFmtId="0" fontId="0" fillId="0" borderId="6" xfId="0" applyFont="1" applyFill="1" applyBorder="1" applyProtection="1"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24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7" xfId="0" applyFont="1" applyFill="1" applyBorder="1" applyProtection="1">
      <protection locked="0"/>
    </xf>
    <xf numFmtId="0" fontId="0" fillId="0" borderId="5" xfId="0" applyFont="1" applyFill="1" applyBorder="1" applyProtection="1">
      <protection locked="0"/>
    </xf>
    <xf numFmtId="0" fontId="0" fillId="0" borderId="12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Protection="1">
      <protection locked="0"/>
    </xf>
    <xf numFmtId="0" fontId="0" fillId="0" borderId="45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 horizontal="center"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18" fillId="0" borderId="24" xfId="0" applyFont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10" xfId="0" applyFont="1" applyBorder="1" applyProtection="1">
      <protection locked="0"/>
    </xf>
    <xf numFmtId="0" fontId="0" fillId="0" borderId="50" xfId="0" applyFont="1" applyBorder="1" applyProtection="1">
      <protection locked="0"/>
    </xf>
    <xf numFmtId="0" fontId="18" fillId="0" borderId="46" xfId="0" applyFont="1" applyBorder="1" applyProtection="1">
      <protection locked="0"/>
    </xf>
    <xf numFmtId="0" fontId="18" fillId="0" borderId="21" xfId="0" applyFont="1" applyBorder="1" applyProtection="1">
      <protection locked="0"/>
    </xf>
    <xf numFmtId="0" fontId="4" fillId="0" borderId="46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39" xfId="0" applyFont="1" applyBorder="1" applyProtection="1">
      <protection locked="0"/>
    </xf>
    <xf numFmtId="0" fontId="6" fillId="4" borderId="24" xfId="0" applyFont="1" applyFill="1" applyBorder="1" applyAlignment="1">
      <alignment horizontal="center" vertical="center" wrapText="1"/>
    </xf>
    <xf numFmtId="0" fontId="0" fillId="0" borderId="51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6" fillId="0" borderId="7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5" fillId="0" borderId="8" xfId="0" applyFont="1" applyBorder="1" applyAlignment="1" applyProtection="1">
      <alignment horizontal="center" vertical="center"/>
      <protection locked="0"/>
    </xf>
    <xf numFmtId="49" fontId="5" fillId="0" borderId="8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 vertical="center"/>
    </xf>
    <xf numFmtId="49" fontId="5" fillId="3" borderId="17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0" fontId="32" fillId="0" borderId="0" xfId="0" applyFont="1" applyFill="1" applyAlignment="1">
      <alignment horizontal="left" wrapText="1"/>
    </xf>
    <xf numFmtId="0" fontId="0" fillId="0" borderId="8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32" fillId="0" borderId="0" xfId="0" applyFont="1" applyFill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164" fontId="0" fillId="0" borderId="14" xfId="20" applyFont="1" applyBorder="1" applyAlignment="1">
      <alignment horizontal="left" vertical="center" wrapText="1"/>
    </xf>
    <xf numFmtId="164" fontId="0" fillId="0" borderId="15" xfId="2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10" fillId="0" borderId="16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left" vertical="top" wrapText="1"/>
    </xf>
    <xf numFmtId="0" fontId="0" fillId="4" borderId="25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6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left" vertical="top" wrapText="1"/>
    </xf>
    <xf numFmtId="0" fontId="0" fillId="2" borderId="25" xfId="0" applyFont="1" applyFill="1" applyBorder="1" applyAlignment="1">
      <alignment horizontal="left" vertical="top" wrapText="1"/>
    </xf>
    <xf numFmtId="0" fontId="0" fillId="0" borderId="49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2" borderId="15" xfId="0" applyFont="1" applyFill="1" applyBorder="1" applyAlignment="1">
      <alignment horizontal="left" vertical="top" wrapText="1"/>
    </xf>
    <xf numFmtId="0" fontId="0" fillId="2" borderId="4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wrapText="1"/>
    </xf>
    <xf numFmtId="0" fontId="0" fillId="0" borderId="25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26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8" xfId="0" applyFont="1" applyBorder="1" applyAlignment="1">
      <alignment horizontal="center" vertical="center" textRotation="90"/>
    </xf>
    <xf numFmtId="0" fontId="0" fillId="0" borderId="29" xfId="0" applyFont="1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55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vertical="center" wrapText="1"/>
    </xf>
    <xf numFmtId="0" fontId="0" fillId="0" borderId="53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54" xfId="0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56" xfId="0" applyFill="1" applyBorder="1" applyAlignment="1" applyProtection="1">
      <alignment horizontal="center"/>
      <protection locked="0"/>
    </xf>
    <xf numFmtId="0" fontId="0" fillId="0" borderId="57" xfId="0" applyFill="1" applyBorder="1" applyAlignment="1" applyProtection="1">
      <alignment horizontal="center"/>
      <protection locked="0"/>
    </xf>
    <xf numFmtId="0" fontId="0" fillId="0" borderId="58" xfId="0" applyFill="1" applyBorder="1" applyAlignment="1" applyProtection="1">
      <alignment horizontal="center"/>
      <protection locked="0"/>
    </xf>
    <xf numFmtId="0" fontId="0" fillId="0" borderId="59" xfId="0" applyFill="1" applyBorder="1" applyAlignment="1" applyProtection="1">
      <alignment horizontal="center"/>
      <protection locked="0"/>
    </xf>
    <xf numFmtId="0" fontId="0" fillId="0" borderId="60" xfId="0" applyFill="1" applyBorder="1" applyAlignment="1" applyProtection="1">
      <alignment horizontal="center"/>
      <protection locked="0"/>
    </xf>
    <xf numFmtId="0" fontId="0" fillId="0" borderId="61" xfId="0" applyFill="1" applyBorder="1" applyAlignment="1" applyProtection="1">
      <alignment horizontal="center"/>
      <protection locked="0"/>
    </xf>
    <xf numFmtId="0" fontId="8" fillId="0" borderId="15" xfId="0" applyFont="1" applyBorder="1" applyAlignment="1">
      <alignment horizontal="center" vertical="center" textRotation="90"/>
    </xf>
    <xf numFmtId="0" fontId="8" fillId="0" borderId="40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0" fillId="0" borderId="56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textRotation="90"/>
    </xf>
    <xf numFmtId="0" fontId="8" fillId="0" borderId="28" xfId="0" applyFont="1" applyBorder="1" applyAlignment="1">
      <alignment horizontal="center" vertical="center" textRotation="90"/>
    </xf>
    <xf numFmtId="49" fontId="0" fillId="0" borderId="33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 applyProtection="1">
      <alignment horizontal="center" vertical="center"/>
      <protection locked="0"/>
    </xf>
    <xf numFmtId="2" fontId="0" fillId="0" borderId="40" xfId="0" applyNumberFormat="1" applyFont="1" applyBorder="1" applyAlignment="1" applyProtection="1">
      <alignment horizontal="center" vertical="center"/>
      <protection locked="0"/>
    </xf>
    <xf numFmtId="2" fontId="0" fillId="0" borderId="55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2" fontId="0" fillId="0" borderId="28" xfId="0" applyNumberFormat="1" applyFont="1" applyFill="1" applyBorder="1" applyAlignment="1">
      <alignment horizontal="center" vertical="center"/>
    </xf>
    <xf numFmtId="0" fontId="5" fillId="0" borderId="29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textRotation="90"/>
    </xf>
    <xf numFmtId="0" fontId="5" fillId="0" borderId="4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 textRotation="90"/>
    </xf>
    <xf numFmtId="0" fontId="0" fillId="4" borderId="19" xfId="0" applyFont="1" applyFill="1" applyBorder="1" applyAlignment="1">
      <alignment horizontal="center" vertical="center" textRotation="90"/>
    </xf>
    <xf numFmtId="0" fontId="0" fillId="4" borderId="28" xfId="0" applyFont="1" applyFill="1" applyBorder="1" applyAlignment="1">
      <alignment horizontal="center" vertical="center" textRotation="90"/>
    </xf>
    <xf numFmtId="49" fontId="0" fillId="0" borderId="26" xfId="0" applyNumberFormat="1" applyFont="1" applyBorder="1" applyAlignment="1">
      <alignment horizontal="center" vertical="center" textRotation="90" wrapText="1"/>
    </xf>
    <xf numFmtId="49" fontId="0" fillId="0" borderId="19" xfId="0" applyNumberFormat="1" applyFont="1" applyBorder="1" applyAlignment="1">
      <alignment horizontal="center" vertical="center" textRotation="90" wrapText="1"/>
    </xf>
    <xf numFmtId="0" fontId="0" fillId="0" borderId="8" xfId="0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7"/>
  <sheetViews>
    <sheetView tabSelected="1" workbookViewId="0" topLeftCell="A1">
      <selection activeCell="A23" sqref="A23:I23"/>
    </sheetView>
  </sheetViews>
  <sheetFormatPr defaultColWidth="8.8515625" defaultRowHeight="15"/>
  <cols>
    <col min="1" max="1" width="18.7109375" style="0" customWidth="1"/>
    <col min="2" max="8" width="8.7109375" style="0" customWidth="1"/>
    <col min="9" max="9" width="11.421875" style="0" bestFit="1" customWidth="1"/>
    <col min="10" max="17" width="2.00390625" style="0" hidden="1" customWidth="1"/>
    <col min="18" max="18" width="2.8515625" style="0" bestFit="1" customWidth="1"/>
    <col min="21" max="21" width="55.7109375" style="0" customWidth="1"/>
    <col min="22" max="22" width="8.8515625" style="0" customWidth="1"/>
  </cols>
  <sheetData>
    <row r="1" spans="1:9" ht="15">
      <c r="A1" s="312" t="s">
        <v>154</v>
      </c>
      <c r="B1" s="312"/>
      <c r="C1" s="312"/>
      <c r="D1" s="312"/>
      <c r="E1" s="312"/>
      <c r="F1" s="312"/>
      <c r="G1" s="312"/>
      <c r="H1" s="312"/>
      <c r="I1" s="312"/>
    </row>
    <row r="2" spans="1:9" ht="15">
      <c r="A2" s="313"/>
      <c r="B2" s="313"/>
      <c r="C2" s="313"/>
      <c r="D2" s="313"/>
      <c r="E2" s="313"/>
      <c r="F2" s="313"/>
      <c r="G2" s="313"/>
      <c r="H2" s="313"/>
      <c r="I2" s="313"/>
    </row>
    <row r="3" spans="1:9" ht="15">
      <c r="A3" s="39" t="s">
        <v>155</v>
      </c>
      <c r="B3" s="315"/>
      <c r="C3" s="316"/>
      <c r="D3" s="316"/>
      <c r="E3" s="316"/>
      <c r="F3" s="316"/>
      <c r="G3" s="316"/>
      <c r="H3" s="316"/>
      <c r="I3" s="317"/>
    </row>
    <row r="4" spans="1:9" ht="15">
      <c r="A4" s="39" t="s">
        <v>156</v>
      </c>
      <c r="B4" s="315"/>
      <c r="C4" s="316"/>
      <c r="D4" s="316"/>
      <c r="E4" s="316"/>
      <c r="F4" s="316"/>
      <c r="G4" s="316"/>
      <c r="H4" s="316"/>
      <c r="I4" s="317"/>
    </row>
    <row r="5" spans="1:9" ht="15">
      <c r="A5" s="39" t="s">
        <v>157</v>
      </c>
      <c r="B5" s="315"/>
      <c r="C5" s="316"/>
      <c r="D5" s="316"/>
      <c r="E5" s="316"/>
      <c r="F5" s="316"/>
      <c r="G5" s="316"/>
      <c r="H5" s="316"/>
      <c r="I5" s="317"/>
    </row>
    <row r="6" spans="1:9" ht="15">
      <c r="A6" s="38"/>
      <c r="B6" s="318"/>
      <c r="C6" s="319"/>
      <c r="D6" s="319"/>
      <c r="E6" s="319"/>
      <c r="F6" s="319"/>
      <c r="G6" s="319"/>
      <c r="H6" s="319"/>
      <c r="I6" s="320"/>
    </row>
    <row r="7" spans="1:9" ht="15">
      <c r="A7" s="44" t="s">
        <v>453</v>
      </c>
      <c r="B7" s="323" t="s">
        <v>440</v>
      </c>
      <c r="C7" s="323"/>
      <c r="D7" s="325"/>
      <c r="E7" s="325"/>
      <c r="F7" s="330"/>
      <c r="G7" s="331"/>
      <c r="H7" s="42"/>
      <c r="I7" s="43"/>
    </row>
    <row r="8" spans="1:18" ht="15">
      <c r="A8" s="218" t="s">
        <v>454</v>
      </c>
      <c r="B8" s="324" t="s">
        <v>297</v>
      </c>
      <c r="C8" s="324"/>
      <c r="D8" s="329"/>
      <c r="E8" s="329"/>
      <c r="F8" s="332"/>
      <c r="G8" s="333"/>
      <c r="H8" s="41"/>
      <c r="I8" s="41"/>
      <c r="R8" s="37"/>
    </row>
    <row r="9" spans="1:18" ht="15">
      <c r="A9" s="38"/>
      <c r="B9" s="55"/>
      <c r="C9" s="55"/>
      <c r="D9" s="55"/>
      <c r="E9" s="55"/>
      <c r="F9" s="55"/>
      <c r="G9" s="55"/>
      <c r="H9" s="55"/>
      <c r="I9" s="56"/>
      <c r="R9" s="37"/>
    </row>
    <row r="10" spans="1:24" ht="29.25" customHeight="1">
      <c r="A10" s="57" t="s">
        <v>170</v>
      </c>
      <c r="B10" s="321" t="s">
        <v>171</v>
      </c>
      <c r="C10" s="322"/>
      <c r="D10" s="322"/>
      <c r="E10" s="322"/>
      <c r="F10" s="322"/>
      <c r="G10" s="322"/>
      <c r="H10" s="322"/>
      <c r="I10" s="249">
        <v>0</v>
      </c>
      <c r="J10" s="19"/>
      <c r="K10" s="58"/>
      <c r="R10" s="37"/>
      <c r="U10" s="226"/>
      <c r="V10" s="226"/>
      <c r="W10" s="224"/>
      <c r="X10" s="225"/>
    </row>
    <row r="11" spans="1:24" ht="27.75" customHeight="1">
      <c r="A11" s="53"/>
      <c r="B11" s="54"/>
      <c r="C11" s="54"/>
      <c r="D11" s="54"/>
      <c r="E11" s="54"/>
      <c r="F11" s="54"/>
      <c r="G11" s="54"/>
      <c r="H11" s="54"/>
      <c r="I11" s="54"/>
      <c r="R11" s="37"/>
      <c r="U11" s="226"/>
      <c r="V11" s="226"/>
      <c r="W11" s="224"/>
      <c r="X11" s="225"/>
    </row>
    <row r="12" spans="1:24" ht="29.25" customHeight="1">
      <c r="A12" s="313" t="s">
        <v>158</v>
      </c>
      <c r="B12" s="313"/>
      <c r="C12" s="313"/>
      <c r="D12" s="313"/>
      <c r="E12" s="313"/>
      <c r="F12" s="312"/>
      <c r="G12" s="312"/>
      <c r="H12" s="312"/>
      <c r="I12" s="312"/>
      <c r="U12" s="226"/>
      <c r="V12" s="226"/>
      <c r="W12" s="224"/>
      <c r="X12" s="225"/>
    </row>
    <row r="13" spans="1:24" ht="15">
      <c r="A13" s="39" t="s">
        <v>380</v>
      </c>
      <c r="B13" s="240">
        <f>_xlfn.RANK.EQ(C13,C13:C15,)</f>
        <v>1</v>
      </c>
      <c r="C13" s="222">
        <f>'Comp. Técn-Cient.'!I102</f>
        <v>0</v>
      </c>
      <c r="D13" s="216"/>
      <c r="E13" s="216"/>
      <c r="F13" s="220"/>
      <c r="G13" s="220"/>
      <c r="H13" s="220"/>
      <c r="I13" s="219"/>
      <c r="U13" s="226"/>
      <c r="V13" s="226"/>
      <c r="W13" s="224"/>
      <c r="X13" s="225"/>
    </row>
    <row r="14" spans="1:24" ht="15">
      <c r="A14" s="39" t="s">
        <v>151</v>
      </c>
      <c r="B14" s="240">
        <f>_xlfn.RANK.EQ(C14,C13:C15,)</f>
        <v>1</v>
      </c>
      <c r="C14" s="222">
        <f>'Comp. Ped.'!J33</f>
        <v>0</v>
      </c>
      <c r="D14" s="216"/>
      <c r="E14" s="216"/>
      <c r="F14" s="220"/>
      <c r="G14" s="220"/>
      <c r="H14" s="220"/>
      <c r="I14" s="219"/>
      <c r="U14" s="226"/>
      <c r="V14" s="226"/>
      <c r="W14" s="224"/>
      <c r="X14" s="225"/>
    </row>
    <row r="15" spans="1:24" ht="15">
      <c r="A15" s="39" t="s">
        <v>152</v>
      </c>
      <c r="B15" s="240">
        <f>_xlfn.RANK.EQ(C15,C13:C15,)</f>
        <v>1</v>
      </c>
      <c r="C15" s="222">
        <f>'Comp. Org.'!H66</f>
        <v>0</v>
      </c>
      <c r="D15" s="216"/>
      <c r="E15" s="216"/>
      <c r="F15" s="220"/>
      <c r="G15" s="220"/>
      <c r="H15" s="220"/>
      <c r="I15" s="219"/>
      <c r="U15" s="226"/>
      <c r="V15" s="226"/>
      <c r="W15" s="224"/>
      <c r="X15" s="225"/>
    </row>
    <row r="16" spans="1:24" ht="15">
      <c r="A16" s="39" t="s">
        <v>162</v>
      </c>
      <c r="B16" s="217"/>
      <c r="C16" s="223" t="e">
        <f>I46</f>
        <v>#N/A</v>
      </c>
      <c r="D16" s="326" t="e">
        <f>I47</f>
        <v>#N/A</v>
      </c>
      <c r="E16" s="327"/>
      <c r="F16" s="221"/>
      <c r="G16" s="221"/>
      <c r="H16" s="221"/>
      <c r="I16" s="40"/>
      <c r="U16" s="226"/>
      <c r="V16" s="226"/>
      <c r="W16" s="224"/>
      <c r="X16" s="227"/>
    </row>
    <row r="17" spans="21:24" ht="32.25" customHeight="1">
      <c r="U17" s="226"/>
      <c r="V17" s="226"/>
      <c r="W17" s="224"/>
      <c r="X17" s="227"/>
    </row>
    <row r="18" spans="1:24" ht="25.5" customHeight="1">
      <c r="A18" s="313" t="s">
        <v>153</v>
      </c>
      <c r="B18" s="313"/>
      <c r="C18" s="313"/>
      <c r="D18" s="313"/>
      <c r="E18" s="313"/>
      <c r="F18" s="313"/>
      <c r="G18" s="313"/>
      <c r="H18" s="313"/>
      <c r="I18" s="313"/>
      <c r="U18" s="226"/>
      <c r="V18" s="226"/>
      <c r="W18" s="224"/>
      <c r="X18" s="228"/>
    </row>
    <row r="19" spans="1:24" ht="15.75" customHeight="1">
      <c r="A19" s="314" t="s">
        <v>481</v>
      </c>
      <c r="B19" s="314"/>
      <c r="C19" s="314"/>
      <c r="D19" s="314"/>
      <c r="E19" s="314"/>
      <c r="F19" s="314"/>
      <c r="G19" s="314"/>
      <c r="H19" s="314"/>
      <c r="I19" s="314"/>
      <c r="U19" s="226"/>
      <c r="V19" s="226"/>
      <c r="W19" s="224"/>
      <c r="X19" s="228"/>
    </row>
    <row r="20" spans="1:24" ht="15" customHeight="1">
      <c r="A20" s="314" t="s">
        <v>159</v>
      </c>
      <c r="B20" s="314"/>
      <c r="C20" s="314"/>
      <c r="D20" s="314"/>
      <c r="E20" s="314"/>
      <c r="F20" s="314"/>
      <c r="G20" s="314"/>
      <c r="H20" s="314"/>
      <c r="I20" s="314"/>
      <c r="U20" s="235"/>
      <c r="V20" s="235"/>
      <c r="W20" s="224"/>
      <c r="X20" s="228"/>
    </row>
    <row r="21" spans="1:24" ht="16.5" customHeight="1">
      <c r="A21" s="314"/>
      <c r="B21" s="314"/>
      <c r="C21" s="314"/>
      <c r="D21" s="314"/>
      <c r="E21" s="314"/>
      <c r="F21" s="314"/>
      <c r="G21" s="314"/>
      <c r="H21" s="314"/>
      <c r="I21" s="314"/>
      <c r="U21" s="232"/>
      <c r="V21" s="232"/>
      <c r="W21" s="224"/>
      <c r="X21" s="228"/>
    </row>
    <row r="22" spans="1:24" ht="16.5" customHeight="1">
      <c r="A22" s="314" t="s">
        <v>169</v>
      </c>
      <c r="B22" s="314"/>
      <c r="C22" s="314"/>
      <c r="D22" s="314"/>
      <c r="E22" s="314"/>
      <c r="F22" s="314"/>
      <c r="G22" s="314"/>
      <c r="H22" s="314"/>
      <c r="I22" s="314"/>
      <c r="U22" s="233"/>
      <c r="V22" s="233"/>
      <c r="W22" s="229"/>
      <c r="X22" s="225"/>
    </row>
    <row r="23" spans="1:24" ht="31.5" customHeight="1">
      <c r="A23" s="314" t="s">
        <v>436</v>
      </c>
      <c r="B23" s="314"/>
      <c r="C23" s="314"/>
      <c r="D23" s="314"/>
      <c r="E23" s="314"/>
      <c r="F23" s="314"/>
      <c r="G23" s="314"/>
      <c r="H23" s="314"/>
      <c r="I23" s="314"/>
      <c r="U23" s="228"/>
      <c r="V23" s="228"/>
      <c r="W23" s="229"/>
      <c r="X23" s="230"/>
    </row>
    <row r="24" spans="1:24" ht="30.75" customHeight="1">
      <c r="A24" s="314" t="s">
        <v>491</v>
      </c>
      <c r="B24" s="314"/>
      <c r="C24" s="314"/>
      <c r="D24" s="314"/>
      <c r="E24" s="314"/>
      <c r="F24" s="314"/>
      <c r="G24" s="314"/>
      <c r="H24" s="314"/>
      <c r="I24" s="314"/>
      <c r="U24" s="234"/>
      <c r="V24" s="234"/>
      <c r="W24" s="231"/>
      <c r="X24" s="231"/>
    </row>
    <row r="25" spans="1:24" ht="32.25" customHeight="1">
      <c r="A25" s="314" t="s">
        <v>492</v>
      </c>
      <c r="B25" s="314"/>
      <c r="C25" s="314"/>
      <c r="D25" s="314"/>
      <c r="E25" s="314"/>
      <c r="F25" s="314"/>
      <c r="G25" s="314"/>
      <c r="H25" s="314"/>
      <c r="I25" s="314"/>
      <c r="U25" s="234"/>
      <c r="V25" s="234"/>
      <c r="W25" s="231"/>
      <c r="X25" s="231"/>
    </row>
    <row r="26" spans="1:9" ht="32.25" customHeight="1">
      <c r="A26" s="314" t="s">
        <v>437</v>
      </c>
      <c r="B26" s="314"/>
      <c r="C26" s="314"/>
      <c r="D26" s="314"/>
      <c r="E26" s="314"/>
      <c r="F26" s="314"/>
      <c r="G26" s="314"/>
      <c r="H26" s="314"/>
      <c r="I26" s="314"/>
    </row>
    <row r="27" spans="1:9" ht="27.75" customHeight="1">
      <c r="A27" s="314"/>
      <c r="B27" s="314"/>
      <c r="C27" s="314"/>
      <c r="D27" s="314"/>
      <c r="E27" s="314"/>
      <c r="F27" s="314"/>
      <c r="G27" s="314"/>
      <c r="H27" s="314"/>
      <c r="I27" s="314"/>
    </row>
    <row r="28" spans="1:9" ht="32.25" customHeight="1">
      <c r="A28" s="335"/>
      <c r="B28" s="336"/>
      <c r="C28" s="336"/>
      <c r="D28" s="336"/>
      <c r="E28" s="336"/>
      <c r="F28" s="336"/>
      <c r="G28" s="336"/>
      <c r="H28" s="336"/>
      <c r="I28" s="337"/>
    </row>
    <row r="29" spans="1:9" ht="32.25" customHeight="1">
      <c r="A29" s="52"/>
      <c r="B29" s="51"/>
      <c r="C29" s="51"/>
      <c r="D29" s="51"/>
      <c r="E29" s="51"/>
      <c r="F29" s="51"/>
      <c r="G29" s="51"/>
      <c r="H29" s="51"/>
      <c r="I29" s="52"/>
    </row>
    <row r="30" spans="1:9" ht="33" customHeight="1">
      <c r="A30" s="313" t="s">
        <v>167</v>
      </c>
      <c r="B30" s="313"/>
      <c r="C30" s="313"/>
      <c r="D30" s="313"/>
      <c r="E30" s="313"/>
      <c r="F30" s="313"/>
      <c r="G30" s="313"/>
      <c r="H30" s="313"/>
      <c r="I30" s="313"/>
    </row>
    <row r="31" spans="1:9" ht="15.75" customHeight="1">
      <c r="A31" s="314"/>
      <c r="B31" s="314"/>
      <c r="C31" s="314"/>
      <c r="D31" s="314"/>
      <c r="E31" s="314"/>
      <c r="F31" s="314"/>
      <c r="G31" s="314"/>
      <c r="H31" s="314"/>
      <c r="I31" s="314"/>
    </row>
    <row r="32" spans="1:9" ht="16.5" customHeight="1">
      <c r="A32" s="335" t="s">
        <v>468</v>
      </c>
      <c r="B32" s="336"/>
      <c r="C32" s="336"/>
      <c r="D32" s="336"/>
      <c r="E32" s="336"/>
      <c r="F32" s="336"/>
      <c r="G32" s="336"/>
      <c r="H32" s="336"/>
      <c r="I32" s="337"/>
    </row>
    <row r="33" spans="1:9" ht="15">
      <c r="A33" s="334"/>
      <c r="B33" s="334"/>
      <c r="C33" s="334"/>
      <c r="D33" s="334"/>
      <c r="E33" s="334"/>
      <c r="F33" s="334"/>
      <c r="G33" s="334"/>
      <c r="H33" s="334"/>
      <c r="I33" s="334"/>
    </row>
    <row r="34" spans="1:9" ht="30">
      <c r="A34" s="241" t="s">
        <v>438</v>
      </c>
      <c r="B34" s="241" t="s">
        <v>439</v>
      </c>
      <c r="C34" s="242">
        <v>1</v>
      </c>
      <c r="D34" s="242"/>
      <c r="E34" s="242"/>
      <c r="F34" s="242"/>
      <c r="G34" s="242"/>
      <c r="H34" s="242"/>
      <c r="I34" s="242" t="s">
        <v>482</v>
      </c>
    </row>
    <row r="35" spans="1:9" ht="15" customHeight="1">
      <c r="A35" s="242" t="s">
        <v>440</v>
      </c>
      <c r="B35" s="242" t="s">
        <v>297</v>
      </c>
      <c r="C35" s="338" t="s">
        <v>467</v>
      </c>
      <c r="D35" s="338"/>
      <c r="E35" s="338"/>
      <c r="F35" s="338"/>
      <c r="G35" s="338"/>
      <c r="H35" s="338"/>
      <c r="I35" s="243" t="e">
        <f>VLOOKUP(1,B13:C15,2,)*0.6+VLOOKUP(2,B13:C15,2,)*0.3+VLOOKUP(3,B13:C15,2,)*0.1</f>
        <v>#N/A</v>
      </c>
    </row>
    <row r="36" spans="1:18" ht="14.25" customHeight="1">
      <c r="A36" s="242" t="s">
        <v>441</v>
      </c>
      <c r="B36" s="242" t="s">
        <v>296</v>
      </c>
      <c r="C36" s="338" t="s">
        <v>465</v>
      </c>
      <c r="D36" s="338"/>
      <c r="E36" s="338"/>
      <c r="F36" s="338"/>
      <c r="G36" s="338"/>
      <c r="H36" s="338"/>
      <c r="I36" s="243">
        <f>C13*0+C14*0+1*C15</f>
        <v>0</v>
      </c>
      <c r="J36" s="22" t="s">
        <v>455</v>
      </c>
      <c r="K36" s="22" t="s">
        <v>455</v>
      </c>
      <c r="L36" s="22" t="s">
        <v>455</v>
      </c>
      <c r="M36" s="22" t="s">
        <v>455</v>
      </c>
      <c r="N36" s="22" t="s">
        <v>455</v>
      </c>
      <c r="O36" s="22" t="s">
        <v>455</v>
      </c>
      <c r="P36" s="22" t="s">
        <v>455</v>
      </c>
      <c r="Q36" s="22" t="s">
        <v>455</v>
      </c>
      <c r="R36" s="22"/>
    </row>
    <row r="37" spans="1:9" ht="15" customHeight="1">
      <c r="A37" s="242" t="s">
        <v>442</v>
      </c>
      <c r="B37" s="242" t="s">
        <v>446</v>
      </c>
      <c r="C37" s="338" t="s">
        <v>466</v>
      </c>
      <c r="D37" s="338"/>
      <c r="E37" s="338"/>
      <c r="F37" s="338"/>
      <c r="G37" s="338"/>
      <c r="H37" s="338"/>
      <c r="I37" s="243">
        <f>C13*0.15+C14*0.15+C15*0.7</f>
        <v>0</v>
      </c>
    </row>
    <row r="38" spans="1:9" ht="15" customHeight="1">
      <c r="A38" s="242" t="s">
        <v>443</v>
      </c>
      <c r="B38" s="242" t="s">
        <v>447</v>
      </c>
      <c r="C38" s="328" t="s">
        <v>457</v>
      </c>
      <c r="D38" s="328"/>
      <c r="E38" s="328"/>
      <c r="F38" s="328"/>
      <c r="G38" s="328"/>
      <c r="H38" s="328"/>
      <c r="I38" s="243">
        <f>C13*0+C14*0.2+C15*0.8</f>
        <v>0</v>
      </c>
    </row>
    <row r="39" spans="1:9" ht="15" customHeight="1">
      <c r="A39" s="242" t="s">
        <v>444</v>
      </c>
      <c r="B39" s="242" t="s">
        <v>448</v>
      </c>
      <c r="C39" s="328" t="s">
        <v>456</v>
      </c>
      <c r="D39" s="328"/>
      <c r="E39" s="328"/>
      <c r="F39" s="328"/>
      <c r="G39" s="328"/>
      <c r="H39" s="328"/>
      <c r="I39" s="243">
        <f>C13*0.2+C14*0+C15*0.8</f>
        <v>0</v>
      </c>
    </row>
    <row r="40" spans="1:9" ht="15" customHeight="1">
      <c r="A40" s="242" t="s">
        <v>445</v>
      </c>
      <c r="B40" s="242" t="s">
        <v>298</v>
      </c>
      <c r="C40" s="328" t="s">
        <v>458</v>
      </c>
      <c r="D40" s="328"/>
      <c r="E40" s="328"/>
      <c r="F40" s="328"/>
      <c r="G40" s="328"/>
      <c r="H40" s="328"/>
      <c r="I40" s="243">
        <f>C13*0.1+C14*0.8+C15*0.1</f>
        <v>0</v>
      </c>
    </row>
    <row r="41" spans="1:9" ht="15" customHeight="1">
      <c r="A41" s="242"/>
      <c r="B41" s="242" t="s">
        <v>449</v>
      </c>
      <c r="C41" s="328" t="s">
        <v>459</v>
      </c>
      <c r="D41" s="328"/>
      <c r="E41" s="328"/>
      <c r="F41" s="328"/>
      <c r="G41" s="328"/>
      <c r="H41" s="328"/>
      <c r="I41" s="243">
        <f>C13*0+C14*0.8+C15*0.2</f>
        <v>0</v>
      </c>
    </row>
    <row r="42" spans="1:9" ht="15" customHeight="1">
      <c r="A42" s="242"/>
      <c r="B42" s="242" t="s">
        <v>450</v>
      </c>
      <c r="C42" s="328" t="s">
        <v>460</v>
      </c>
      <c r="D42" s="328"/>
      <c r="E42" s="328"/>
      <c r="F42" s="328"/>
      <c r="G42" s="328"/>
      <c r="H42" s="328"/>
      <c r="I42" s="243">
        <f>C13*0.2+C14*0.8+C15*0</f>
        <v>0</v>
      </c>
    </row>
    <row r="43" spans="1:9" ht="15" customHeight="1">
      <c r="A43" s="242"/>
      <c r="B43" s="242" t="s">
        <v>451</v>
      </c>
      <c r="C43" s="328" t="s">
        <v>461</v>
      </c>
      <c r="D43" s="328"/>
      <c r="E43" s="328"/>
      <c r="F43" s="328"/>
      <c r="G43" s="328"/>
      <c r="H43" s="328"/>
      <c r="I43" s="243">
        <f>C13*0.8+C14*0.1+C15*0.1</f>
        <v>0</v>
      </c>
    </row>
    <row r="44" spans="1:9" ht="15" customHeight="1">
      <c r="A44" s="244"/>
      <c r="B44" s="242" t="s">
        <v>452</v>
      </c>
      <c r="C44" s="328" t="s">
        <v>462</v>
      </c>
      <c r="D44" s="328"/>
      <c r="E44" s="328"/>
      <c r="F44" s="328"/>
      <c r="G44" s="328"/>
      <c r="H44" s="328"/>
      <c r="I44" s="245">
        <f>C13*0.7+C14*0.1+C15*0.2</f>
        <v>0</v>
      </c>
    </row>
    <row r="45" spans="1:9" ht="15">
      <c r="A45" s="244"/>
      <c r="B45" s="244"/>
      <c r="C45" s="244"/>
      <c r="D45" s="244"/>
      <c r="E45" s="244"/>
      <c r="F45" s="244"/>
      <c r="G45" s="244"/>
      <c r="H45" s="244"/>
      <c r="I45" s="244"/>
    </row>
    <row r="46" spans="1:19" ht="15">
      <c r="A46" s="244"/>
      <c r="B46" s="244"/>
      <c r="C46" s="244"/>
      <c r="D46" s="246" t="s">
        <v>463</v>
      </c>
      <c r="E46" s="246"/>
      <c r="F46" s="246"/>
      <c r="G46" s="246"/>
      <c r="H46" s="246"/>
      <c r="I46" s="247" t="e">
        <f>IF(B8="Comum",I35,IF(B8="Dir",I36,IF(B8="Dir1",I37,IF(B8="Dir2",I38,IF(B8="Dir3",I39,IF(B8="TP",I40,IF(B8="TP1",I41,IF(B8="TP2",I42,IF(B8="Disp1",I43,IF(B8="Disp2",I44,"Erro"))))))))))</f>
        <v>#N/A</v>
      </c>
      <c r="J46" s="236"/>
      <c r="K46" s="236"/>
      <c r="L46" s="236"/>
      <c r="M46" s="236"/>
      <c r="N46" s="236"/>
      <c r="O46" s="236"/>
      <c r="P46" s="236"/>
      <c r="Q46" s="236"/>
      <c r="R46" s="238"/>
      <c r="S46" s="238"/>
    </row>
    <row r="47" spans="1:19" ht="15.75">
      <c r="A47" s="244"/>
      <c r="B47" s="244"/>
      <c r="C47" s="244"/>
      <c r="D47" s="246" t="s">
        <v>464</v>
      </c>
      <c r="E47" s="244"/>
      <c r="F47" s="244"/>
      <c r="G47" s="244"/>
      <c r="H47" s="244"/>
      <c r="I47" s="248" t="e">
        <f>IF(I46&gt;=90,"Excelente",IF(I46&gt;=70,"Muito bom",IF(I46&gt;=50,"Bom","Negativa")))</f>
        <v>#N/A</v>
      </c>
      <c r="J47" s="237"/>
      <c r="K47" s="237"/>
      <c r="L47" s="237"/>
      <c r="M47" s="237"/>
      <c r="N47" s="237"/>
      <c r="O47" s="237"/>
      <c r="P47" s="237"/>
      <c r="Q47" s="237"/>
      <c r="R47" s="239"/>
      <c r="S47" s="239"/>
    </row>
  </sheetData>
  <sheetProtection algorithmName="SHA-512" hashValue="GcAdFvXZQFPTGfdnE4vItBBmnJq1IPK+eQPIi+PA2RtgCQ0h5CSfYQwSv7ESJA8ypBMnBDFWUWg6MxmAXJUSvA==" saltValue="X3RW2ckCg7h5D6Wt1R9Zww==" spinCount="100000" sheet="1" objects="1" scenarios="1"/>
  <mergeCells count="39">
    <mergeCell ref="C35:H35"/>
    <mergeCell ref="C36:H36"/>
    <mergeCell ref="C37:H37"/>
    <mergeCell ref="C38:H38"/>
    <mergeCell ref="A26:I26"/>
    <mergeCell ref="C39:H39"/>
    <mergeCell ref="C40:H40"/>
    <mergeCell ref="C41:H41"/>
    <mergeCell ref="C42:H42"/>
    <mergeCell ref="C43:H43"/>
    <mergeCell ref="C44:H44"/>
    <mergeCell ref="D8:E8"/>
    <mergeCell ref="F7:G7"/>
    <mergeCell ref="F8:G8"/>
    <mergeCell ref="A20:I20"/>
    <mergeCell ref="A33:I33"/>
    <mergeCell ref="A31:I31"/>
    <mergeCell ref="A32:I32"/>
    <mergeCell ref="A24:I24"/>
    <mergeCell ref="A21:I21"/>
    <mergeCell ref="A23:I23"/>
    <mergeCell ref="A30:I30"/>
    <mergeCell ref="A28:I28"/>
    <mergeCell ref="A27:I27"/>
    <mergeCell ref="A25:I25"/>
    <mergeCell ref="A22:I22"/>
    <mergeCell ref="A1:I2"/>
    <mergeCell ref="A19:I19"/>
    <mergeCell ref="A12:I12"/>
    <mergeCell ref="B3:I3"/>
    <mergeCell ref="B4:I4"/>
    <mergeCell ref="B5:I5"/>
    <mergeCell ref="B6:I6"/>
    <mergeCell ref="A18:I18"/>
    <mergeCell ref="B10:H10"/>
    <mergeCell ref="B7:C7"/>
    <mergeCell ref="B8:C8"/>
    <mergeCell ref="D7:E7"/>
    <mergeCell ref="D16:E16"/>
  </mergeCells>
  <dataValidations count="2">
    <dataValidation type="list" allowBlank="1" showInputMessage="1" showErrorMessage="1" sqref="B7:C7">
      <formula1>$A$35:$A$40</formula1>
    </dataValidation>
    <dataValidation type="list" allowBlank="1" showInputMessage="1" showErrorMessage="1" sqref="B8:C8">
      <formula1>perfil</formula1>
    </dataValidation>
  </dataValidations>
  <printOptions horizontalCentered="1"/>
  <pageMargins left="0.7086614173228347" right="0.7086614173228347" top="1.0236220472440944" bottom="0.7480314960629921" header="0.31496062992125984" footer="0.31496062992125984"/>
  <pageSetup horizontalDpi="600" verticalDpi="600" orientation="portrait" paperSize="9" scale="95" r:id="rId1"/>
  <headerFooter>
    <oddHeader>&amp;C&amp;"-,Negrito"AVALIAÇÃO 2018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2"/>
  <sheetViews>
    <sheetView zoomScale="80" zoomScaleNormal="80" zoomScaleSheetLayoutView="69" workbookViewId="0" topLeftCell="A1">
      <selection activeCell="D23" sqref="D23:E23"/>
    </sheetView>
  </sheetViews>
  <sheetFormatPr defaultColWidth="8.8515625" defaultRowHeight="15"/>
  <cols>
    <col min="1" max="1" width="6.7109375" style="3" customWidth="1"/>
    <col min="2" max="2" width="16.28125" style="1" customWidth="1"/>
    <col min="3" max="3" width="6.7109375" style="2" customWidth="1"/>
    <col min="4" max="4" width="85.8515625" style="2" bestFit="1" customWidth="1"/>
    <col min="5" max="5" width="15.00390625" style="36" customWidth="1"/>
    <col min="6" max="6" width="24.57421875" style="2" customWidth="1"/>
    <col min="7" max="7" width="15.140625" style="2" customWidth="1"/>
    <col min="8" max="8" width="12.140625" style="3" customWidth="1"/>
    <col min="9" max="9" width="9.7109375" style="3" customWidth="1"/>
    <col min="10" max="10" width="29.00390625" style="3" bestFit="1" customWidth="1"/>
    <col min="11" max="11" width="26.00390625" style="3" bestFit="1" customWidth="1"/>
    <col min="12" max="16384" width="8.8515625" style="3" customWidth="1"/>
  </cols>
  <sheetData>
    <row r="1" spans="1:11" ht="30" customHeight="1" thickBot="1">
      <c r="A1" s="31" t="s">
        <v>160</v>
      </c>
      <c r="B1" s="32" t="s">
        <v>381</v>
      </c>
      <c r="C1" s="32" t="s">
        <v>129</v>
      </c>
      <c r="D1" s="370" t="s">
        <v>13</v>
      </c>
      <c r="E1" s="371"/>
      <c r="F1" s="23" t="s">
        <v>12</v>
      </c>
      <c r="G1" s="23" t="s">
        <v>130</v>
      </c>
      <c r="H1" s="32" t="s">
        <v>382</v>
      </c>
      <c r="I1" s="23" t="s">
        <v>134</v>
      </c>
      <c r="J1" s="212" t="s">
        <v>284</v>
      </c>
      <c r="K1" s="23" t="s">
        <v>283</v>
      </c>
    </row>
    <row r="2" spans="1:11" ht="15" customHeight="1">
      <c r="A2" s="407" t="s">
        <v>414</v>
      </c>
      <c r="B2" s="378" t="s">
        <v>332</v>
      </c>
      <c r="C2" s="98" t="s">
        <v>17</v>
      </c>
      <c r="D2" s="372" t="s">
        <v>432</v>
      </c>
      <c r="E2" s="373"/>
      <c r="F2" s="84" t="s">
        <v>136</v>
      </c>
      <c r="G2" s="99">
        <v>40</v>
      </c>
      <c r="H2" s="250"/>
      <c r="I2" s="69">
        <f>H2*G2</f>
        <v>0</v>
      </c>
      <c r="J2" s="262"/>
      <c r="K2" s="263"/>
    </row>
    <row r="3" spans="1:11" ht="15" customHeight="1">
      <c r="A3" s="408"/>
      <c r="B3" s="378"/>
      <c r="C3" s="98" t="s">
        <v>18</v>
      </c>
      <c r="D3" s="374" t="s">
        <v>477</v>
      </c>
      <c r="E3" s="375"/>
      <c r="F3" s="84" t="s">
        <v>136</v>
      </c>
      <c r="G3" s="99">
        <v>30</v>
      </c>
      <c r="H3" s="250"/>
      <c r="I3" s="69">
        <f aca="true" t="shared" si="0" ref="I3:I5">H3*G3</f>
        <v>0</v>
      </c>
      <c r="J3" s="264"/>
      <c r="K3" s="265"/>
    </row>
    <row r="4" spans="1:11" ht="15" customHeight="1">
      <c r="A4" s="408"/>
      <c r="B4" s="378"/>
      <c r="C4" s="98" t="s">
        <v>19</v>
      </c>
      <c r="D4" s="100" t="s">
        <v>229</v>
      </c>
      <c r="E4" s="101"/>
      <c r="F4" s="102" t="s">
        <v>136</v>
      </c>
      <c r="G4" s="103">
        <v>30</v>
      </c>
      <c r="H4" s="250"/>
      <c r="I4" s="69">
        <f t="shared" si="0"/>
        <v>0</v>
      </c>
      <c r="J4" s="264"/>
      <c r="K4" s="265"/>
    </row>
    <row r="5" spans="1:11" s="62" customFormat="1" ht="15.75" thickBot="1">
      <c r="A5" s="408"/>
      <c r="B5" s="378"/>
      <c r="C5" s="104" t="s">
        <v>20</v>
      </c>
      <c r="D5" s="376" t="s">
        <v>383</v>
      </c>
      <c r="E5" s="377"/>
      <c r="F5" s="105" t="s">
        <v>138</v>
      </c>
      <c r="G5" s="105">
        <v>15</v>
      </c>
      <c r="H5" s="251"/>
      <c r="I5" s="207">
        <f t="shared" si="0"/>
        <v>0</v>
      </c>
      <c r="J5" s="266"/>
      <c r="K5" s="267"/>
    </row>
    <row r="6" spans="1:11" ht="15">
      <c r="A6" s="408"/>
      <c r="B6" s="387" t="s">
        <v>333</v>
      </c>
      <c r="C6" s="92" t="s">
        <v>249</v>
      </c>
      <c r="D6" s="362" t="s">
        <v>384</v>
      </c>
      <c r="E6" s="363"/>
      <c r="F6" s="106" t="s">
        <v>140</v>
      </c>
      <c r="G6" s="106">
        <v>30</v>
      </c>
      <c r="H6" s="252"/>
      <c r="I6" s="70">
        <f aca="true" t="shared" si="1" ref="I6:I11">H6*G6</f>
        <v>0</v>
      </c>
      <c r="J6" s="262"/>
      <c r="K6" s="263"/>
    </row>
    <row r="7" spans="1:11" ht="15" customHeight="1">
      <c r="A7" s="408"/>
      <c r="B7" s="378"/>
      <c r="C7" s="89" t="s">
        <v>250</v>
      </c>
      <c r="D7" s="343" t="s">
        <v>265</v>
      </c>
      <c r="E7" s="344"/>
      <c r="F7" s="84" t="s">
        <v>140</v>
      </c>
      <c r="G7" s="84">
        <v>15</v>
      </c>
      <c r="H7" s="250"/>
      <c r="I7" s="70">
        <f t="shared" si="1"/>
        <v>0</v>
      </c>
      <c r="J7" s="264"/>
      <c r="K7" s="265"/>
    </row>
    <row r="8" spans="1:11" ht="15" customHeight="1">
      <c r="A8" s="408"/>
      <c r="B8" s="378"/>
      <c r="C8" s="89" t="s">
        <v>251</v>
      </c>
      <c r="D8" s="343" t="s">
        <v>334</v>
      </c>
      <c r="E8" s="344"/>
      <c r="F8" s="84" t="s">
        <v>140</v>
      </c>
      <c r="G8" s="84">
        <v>10</v>
      </c>
      <c r="H8" s="250"/>
      <c r="I8" s="71">
        <f t="shared" si="1"/>
        <v>0</v>
      </c>
      <c r="J8" s="264"/>
      <c r="K8" s="265"/>
    </row>
    <row r="9" spans="1:11" ht="15" customHeight="1" thickBot="1">
      <c r="A9" s="408"/>
      <c r="B9" s="378"/>
      <c r="C9" s="89" t="s">
        <v>280</v>
      </c>
      <c r="D9" s="368" t="s">
        <v>335</v>
      </c>
      <c r="E9" s="369"/>
      <c r="F9" s="105" t="s">
        <v>140</v>
      </c>
      <c r="G9" s="105">
        <v>5</v>
      </c>
      <c r="H9" s="251"/>
      <c r="I9" s="207">
        <f t="shared" si="1"/>
        <v>0</v>
      </c>
      <c r="J9" s="268"/>
      <c r="K9" s="269"/>
    </row>
    <row r="10" spans="1:11" ht="15" customHeight="1">
      <c r="A10" s="408"/>
      <c r="B10" s="378"/>
      <c r="C10" s="89" t="s">
        <v>281</v>
      </c>
      <c r="D10" s="366" t="s">
        <v>336</v>
      </c>
      <c r="E10" s="367"/>
      <c r="F10" s="83" t="s">
        <v>146</v>
      </c>
      <c r="G10" s="83">
        <v>20</v>
      </c>
      <c r="H10" s="253"/>
      <c r="I10" s="70">
        <f t="shared" si="1"/>
        <v>0</v>
      </c>
      <c r="J10" s="262"/>
      <c r="K10" s="263"/>
    </row>
    <row r="11" spans="1:11" ht="15" customHeight="1">
      <c r="A11" s="408"/>
      <c r="B11" s="378"/>
      <c r="C11" s="89" t="s">
        <v>21</v>
      </c>
      <c r="D11" s="343" t="s">
        <v>337</v>
      </c>
      <c r="E11" s="344"/>
      <c r="F11" s="84" t="s">
        <v>146</v>
      </c>
      <c r="G11" s="84">
        <v>17.5</v>
      </c>
      <c r="H11" s="250"/>
      <c r="I11" s="69">
        <f t="shared" si="1"/>
        <v>0</v>
      </c>
      <c r="J11" s="264"/>
      <c r="K11" s="265"/>
    </row>
    <row r="12" spans="1:11" ht="15" customHeight="1">
      <c r="A12" s="408"/>
      <c r="B12" s="378"/>
      <c r="C12" s="89" t="s">
        <v>22</v>
      </c>
      <c r="D12" s="343" t="s">
        <v>338</v>
      </c>
      <c r="E12" s="344"/>
      <c r="F12" s="84" t="s">
        <v>146</v>
      </c>
      <c r="G12" s="84">
        <v>15</v>
      </c>
      <c r="H12" s="250"/>
      <c r="I12" s="69">
        <f aca="true" t="shared" si="2" ref="I12:I19">H12*G12</f>
        <v>0</v>
      </c>
      <c r="J12" s="264"/>
      <c r="K12" s="265"/>
    </row>
    <row r="13" spans="1:11" ht="15" customHeight="1">
      <c r="A13" s="408"/>
      <c r="B13" s="378"/>
      <c r="C13" s="89" t="s">
        <v>23</v>
      </c>
      <c r="D13" s="343" t="s">
        <v>339</v>
      </c>
      <c r="E13" s="344"/>
      <c r="F13" s="84" t="s">
        <v>146</v>
      </c>
      <c r="G13" s="84">
        <v>12.5</v>
      </c>
      <c r="H13" s="250"/>
      <c r="I13" s="69">
        <f t="shared" si="2"/>
        <v>0</v>
      </c>
      <c r="J13" s="264"/>
      <c r="K13" s="265"/>
    </row>
    <row r="14" spans="1:11" ht="15" customHeight="1">
      <c r="A14" s="408"/>
      <c r="B14" s="378"/>
      <c r="C14" s="89" t="s">
        <v>24</v>
      </c>
      <c r="D14" s="343" t="s">
        <v>340</v>
      </c>
      <c r="E14" s="344"/>
      <c r="F14" s="85" t="s">
        <v>146</v>
      </c>
      <c r="G14" s="85">
        <v>10</v>
      </c>
      <c r="H14" s="252"/>
      <c r="I14" s="69">
        <f t="shared" si="2"/>
        <v>0</v>
      </c>
      <c r="J14" s="264"/>
      <c r="K14" s="265"/>
    </row>
    <row r="15" spans="1:11" ht="15" customHeight="1">
      <c r="A15" s="408"/>
      <c r="B15" s="378"/>
      <c r="C15" s="89" t="s">
        <v>25</v>
      </c>
      <c r="D15" s="343" t="s">
        <v>385</v>
      </c>
      <c r="E15" s="344"/>
      <c r="F15" s="84" t="s">
        <v>146</v>
      </c>
      <c r="G15" s="84">
        <v>7.5</v>
      </c>
      <c r="H15" s="250"/>
      <c r="I15" s="69">
        <f t="shared" si="2"/>
        <v>0</v>
      </c>
      <c r="J15" s="264"/>
      <c r="K15" s="265"/>
    </row>
    <row r="16" spans="1:11" ht="15" customHeight="1">
      <c r="A16" s="408"/>
      <c r="B16" s="378"/>
      <c r="C16" s="89" t="s">
        <v>26</v>
      </c>
      <c r="D16" s="351" t="s">
        <v>479</v>
      </c>
      <c r="E16" s="352"/>
      <c r="F16" s="84" t="s">
        <v>146</v>
      </c>
      <c r="G16" s="84">
        <v>6.25</v>
      </c>
      <c r="H16" s="250"/>
      <c r="I16" s="69">
        <f t="shared" si="2"/>
        <v>0</v>
      </c>
      <c r="J16" s="264"/>
      <c r="K16" s="265"/>
    </row>
    <row r="17" spans="1:11" ht="15" customHeight="1">
      <c r="A17" s="408"/>
      <c r="B17" s="378"/>
      <c r="C17" s="89" t="s">
        <v>27</v>
      </c>
      <c r="D17" s="351" t="s">
        <v>480</v>
      </c>
      <c r="E17" s="352"/>
      <c r="F17" s="84" t="s">
        <v>146</v>
      </c>
      <c r="G17" s="84">
        <v>5</v>
      </c>
      <c r="H17" s="250"/>
      <c r="I17" s="69">
        <f t="shared" si="2"/>
        <v>0</v>
      </c>
      <c r="J17" s="264"/>
      <c r="K17" s="265"/>
    </row>
    <row r="18" spans="1:11" ht="15" customHeight="1">
      <c r="A18" s="408"/>
      <c r="B18" s="378"/>
      <c r="C18" s="89" t="s">
        <v>28</v>
      </c>
      <c r="D18" s="345" t="s">
        <v>341</v>
      </c>
      <c r="E18" s="346"/>
      <c r="F18" s="84" t="s">
        <v>146</v>
      </c>
      <c r="G18" s="84">
        <v>5</v>
      </c>
      <c r="H18" s="250"/>
      <c r="I18" s="69">
        <f t="shared" si="2"/>
        <v>0</v>
      </c>
      <c r="J18" s="264"/>
      <c r="K18" s="265"/>
    </row>
    <row r="19" spans="1:11" ht="15" customHeight="1">
      <c r="A19" s="408"/>
      <c r="B19" s="378"/>
      <c r="C19" s="89" t="s">
        <v>29</v>
      </c>
      <c r="D19" s="345" t="s">
        <v>342</v>
      </c>
      <c r="E19" s="346"/>
      <c r="F19" s="84" t="s">
        <v>146</v>
      </c>
      <c r="G19" s="84">
        <v>3.75</v>
      </c>
      <c r="H19" s="250"/>
      <c r="I19" s="69">
        <f t="shared" si="2"/>
        <v>0</v>
      </c>
      <c r="J19" s="264"/>
      <c r="K19" s="265"/>
    </row>
    <row r="20" spans="1:11" ht="15" customHeight="1">
      <c r="A20" s="408"/>
      <c r="B20" s="378"/>
      <c r="C20" s="89" t="s">
        <v>30</v>
      </c>
      <c r="D20" s="343" t="s">
        <v>386</v>
      </c>
      <c r="E20" s="344"/>
      <c r="F20" s="84" t="s">
        <v>146</v>
      </c>
      <c r="G20" s="84">
        <v>3.75</v>
      </c>
      <c r="H20" s="250"/>
      <c r="I20" s="69">
        <f>H20*G20</f>
        <v>0</v>
      </c>
      <c r="J20" s="264"/>
      <c r="K20" s="265"/>
    </row>
    <row r="21" spans="1:11" ht="15" customHeight="1">
      <c r="A21" s="408"/>
      <c r="B21" s="378"/>
      <c r="C21" s="89" t="s">
        <v>31</v>
      </c>
      <c r="D21" s="343" t="s">
        <v>387</v>
      </c>
      <c r="E21" s="344"/>
      <c r="F21" s="84" t="s">
        <v>146</v>
      </c>
      <c r="G21" s="84">
        <v>2.5</v>
      </c>
      <c r="H21" s="250"/>
      <c r="I21" s="69">
        <f>H21*G21</f>
        <v>0</v>
      </c>
      <c r="J21" s="264"/>
      <c r="K21" s="265"/>
    </row>
    <row r="22" spans="1:11" ht="15" customHeight="1">
      <c r="A22" s="408"/>
      <c r="B22" s="378"/>
      <c r="C22" s="89" t="s">
        <v>32</v>
      </c>
      <c r="D22" s="343" t="s">
        <v>388</v>
      </c>
      <c r="E22" s="344"/>
      <c r="F22" s="84" t="s">
        <v>146</v>
      </c>
      <c r="G22" s="84">
        <v>2.5</v>
      </c>
      <c r="H22" s="250"/>
      <c r="I22" s="69">
        <f>H22*G22</f>
        <v>0</v>
      </c>
      <c r="J22" s="264"/>
      <c r="K22" s="265"/>
    </row>
    <row r="23" spans="1:11" ht="15" customHeight="1">
      <c r="A23" s="408"/>
      <c r="B23" s="378"/>
      <c r="C23" s="89" t="s">
        <v>33</v>
      </c>
      <c r="D23" s="343" t="s">
        <v>389</v>
      </c>
      <c r="E23" s="344"/>
      <c r="F23" s="84" t="s">
        <v>146</v>
      </c>
      <c r="G23" s="84">
        <v>1.5</v>
      </c>
      <c r="H23" s="250"/>
      <c r="I23" s="69">
        <f aca="true" t="shared" si="3" ref="I23:I25">H23*G23</f>
        <v>0</v>
      </c>
      <c r="J23" s="264"/>
      <c r="K23" s="265"/>
    </row>
    <row r="24" spans="1:11" ht="15" customHeight="1">
      <c r="A24" s="408"/>
      <c r="B24" s="378"/>
      <c r="C24" s="89" t="s">
        <v>34</v>
      </c>
      <c r="D24" s="372" t="s">
        <v>390</v>
      </c>
      <c r="E24" s="373"/>
      <c r="F24" s="168" t="s">
        <v>378</v>
      </c>
      <c r="G24" s="168">
        <v>0.25</v>
      </c>
      <c r="H24" s="254"/>
      <c r="I24" s="69">
        <f t="shared" si="3"/>
        <v>0</v>
      </c>
      <c r="J24" s="264"/>
      <c r="K24" s="265"/>
    </row>
    <row r="25" spans="1:11" ht="15" customHeight="1">
      <c r="A25" s="408"/>
      <c r="B25" s="378"/>
      <c r="C25" s="89" t="s">
        <v>71</v>
      </c>
      <c r="D25" s="397" t="s">
        <v>343</v>
      </c>
      <c r="E25" s="398"/>
      <c r="F25" s="172" t="s">
        <v>146</v>
      </c>
      <c r="G25" s="172">
        <v>1.25</v>
      </c>
      <c r="H25" s="254"/>
      <c r="I25" s="71">
        <f t="shared" si="3"/>
        <v>0</v>
      </c>
      <c r="J25" s="264"/>
      <c r="K25" s="265"/>
    </row>
    <row r="26" spans="1:11" ht="15">
      <c r="A26" s="408"/>
      <c r="B26" s="378"/>
      <c r="C26" s="89" t="s">
        <v>35</v>
      </c>
      <c r="D26" s="399" t="s">
        <v>230</v>
      </c>
      <c r="E26" s="400"/>
      <c r="F26" s="108" t="s">
        <v>138</v>
      </c>
      <c r="G26" s="108">
        <v>10</v>
      </c>
      <c r="H26" s="250"/>
      <c r="I26" s="69">
        <f aca="true" t="shared" si="4" ref="I26:I27">H26*G26</f>
        <v>0</v>
      </c>
      <c r="J26" s="264"/>
      <c r="K26" s="265"/>
    </row>
    <row r="27" spans="1:11" ht="15" customHeight="1">
      <c r="A27" s="408"/>
      <c r="B27" s="378"/>
      <c r="C27" s="89" t="s">
        <v>36</v>
      </c>
      <c r="D27" s="399" t="s">
        <v>231</v>
      </c>
      <c r="E27" s="400"/>
      <c r="F27" s="108" t="s">
        <v>138</v>
      </c>
      <c r="G27" s="108">
        <v>7.5</v>
      </c>
      <c r="H27" s="250"/>
      <c r="I27" s="69">
        <f t="shared" si="4"/>
        <v>0</v>
      </c>
      <c r="J27" s="264"/>
      <c r="K27" s="265"/>
    </row>
    <row r="28" spans="1:11" ht="15" customHeight="1">
      <c r="A28" s="408"/>
      <c r="B28" s="378"/>
      <c r="C28" s="89" t="s">
        <v>37</v>
      </c>
      <c r="D28" s="402" t="s">
        <v>72</v>
      </c>
      <c r="E28" s="403"/>
      <c r="F28" s="108" t="s">
        <v>138</v>
      </c>
      <c r="G28" s="108">
        <v>5</v>
      </c>
      <c r="H28" s="250"/>
      <c r="I28" s="69">
        <f>H28*G28</f>
        <v>0</v>
      </c>
      <c r="J28" s="264"/>
      <c r="K28" s="265"/>
    </row>
    <row r="29" spans="1:11" ht="15" customHeight="1">
      <c r="A29" s="408"/>
      <c r="B29" s="378"/>
      <c r="C29" s="89" t="s">
        <v>38</v>
      </c>
      <c r="D29" s="402" t="s">
        <v>73</v>
      </c>
      <c r="E29" s="403"/>
      <c r="F29" s="108" t="s">
        <v>138</v>
      </c>
      <c r="G29" s="108">
        <v>3.75</v>
      </c>
      <c r="H29" s="250"/>
      <c r="I29" s="69">
        <f>H29*G29</f>
        <v>0</v>
      </c>
      <c r="J29" s="264"/>
      <c r="K29" s="265"/>
    </row>
    <row r="30" spans="1:11" ht="15" customHeight="1">
      <c r="A30" s="408"/>
      <c r="B30" s="378"/>
      <c r="C30" s="89" t="s">
        <v>39</v>
      </c>
      <c r="D30" s="412" t="s">
        <v>344</v>
      </c>
      <c r="E30" s="413"/>
      <c r="F30" s="178" t="s">
        <v>138</v>
      </c>
      <c r="G30" s="178">
        <v>2.5</v>
      </c>
      <c r="H30" s="254"/>
      <c r="I30" s="71">
        <f>H30*G30</f>
        <v>0</v>
      </c>
      <c r="J30" s="264"/>
      <c r="K30" s="265"/>
    </row>
    <row r="31" spans="1:11" ht="15" customHeight="1">
      <c r="A31" s="408"/>
      <c r="B31" s="378"/>
      <c r="C31" s="89" t="s">
        <v>40</v>
      </c>
      <c r="D31" s="402" t="s">
        <v>345</v>
      </c>
      <c r="E31" s="403"/>
      <c r="F31" s="108" t="s">
        <v>138</v>
      </c>
      <c r="G31" s="108">
        <v>0.5</v>
      </c>
      <c r="H31" s="250"/>
      <c r="I31" s="69">
        <f>H31*G31</f>
        <v>0</v>
      </c>
      <c r="J31" s="264"/>
      <c r="K31" s="265"/>
    </row>
    <row r="32" spans="1:11" ht="15" customHeight="1">
      <c r="A32" s="408"/>
      <c r="B32" s="378"/>
      <c r="C32" s="89" t="s">
        <v>41</v>
      </c>
      <c r="D32" s="173" t="s">
        <v>269</v>
      </c>
      <c r="E32" s="179"/>
      <c r="F32" s="109" t="s">
        <v>362</v>
      </c>
      <c r="G32" s="172">
        <v>15</v>
      </c>
      <c r="H32" s="255"/>
      <c r="I32" s="70">
        <f>H32*G32</f>
        <v>0</v>
      </c>
      <c r="J32" s="264"/>
      <c r="K32" s="265"/>
    </row>
    <row r="33" spans="1:11" ht="15" customHeight="1">
      <c r="A33" s="408"/>
      <c r="B33" s="378"/>
      <c r="C33" s="89" t="s">
        <v>42</v>
      </c>
      <c r="D33" s="139" t="s">
        <v>270</v>
      </c>
      <c r="E33" s="96"/>
      <c r="F33" s="107" t="s">
        <v>362</v>
      </c>
      <c r="G33" s="112">
        <v>7</v>
      </c>
      <c r="H33" s="254"/>
      <c r="I33" s="69">
        <f aca="true" t="shared" si="5" ref="I33:I34">H33*G33</f>
        <v>0</v>
      </c>
      <c r="J33" s="264"/>
      <c r="K33" s="265"/>
    </row>
    <row r="34" spans="1:11" ht="15" customHeight="1" thickBot="1">
      <c r="A34" s="408"/>
      <c r="B34" s="388"/>
      <c r="C34" s="124" t="s">
        <v>252</v>
      </c>
      <c r="D34" s="139" t="s">
        <v>368</v>
      </c>
      <c r="E34" s="96"/>
      <c r="F34" s="168" t="s">
        <v>138</v>
      </c>
      <c r="G34" s="169">
        <v>5</v>
      </c>
      <c r="H34" s="251"/>
      <c r="I34" s="207">
        <f t="shared" si="5"/>
        <v>0</v>
      </c>
      <c r="J34" s="268"/>
      <c r="K34" s="269"/>
    </row>
    <row r="35" spans="1:11" ht="15" customHeight="1">
      <c r="A35" s="408"/>
      <c r="B35" s="384" t="s">
        <v>14</v>
      </c>
      <c r="C35" s="339" t="s">
        <v>252</v>
      </c>
      <c r="D35" s="353" t="s">
        <v>373</v>
      </c>
      <c r="E35" s="86" t="s">
        <v>7</v>
      </c>
      <c r="F35" s="83" t="s">
        <v>138</v>
      </c>
      <c r="G35" s="83">
        <v>15</v>
      </c>
      <c r="H35" s="252"/>
      <c r="I35" s="70">
        <f>H35*G35</f>
        <v>0</v>
      </c>
      <c r="J35" s="262"/>
      <c r="K35" s="263"/>
    </row>
    <row r="36" spans="1:11" ht="15" customHeight="1">
      <c r="A36" s="408"/>
      <c r="B36" s="385"/>
      <c r="C36" s="389"/>
      <c r="D36" s="354"/>
      <c r="E36" s="87" t="s">
        <v>8</v>
      </c>
      <c r="F36" s="84" t="s">
        <v>138</v>
      </c>
      <c r="G36" s="84">
        <v>10</v>
      </c>
      <c r="H36" s="250"/>
      <c r="I36" s="70">
        <f aca="true" t="shared" si="6" ref="I36:I37">H36*G36</f>
        <v>0</v>
      </c>
      <c r="J36" s="264"/>
      <c r="K36" s="265"/>
    </row>
    <row r="37" spans="1:11" ht="15" customHeight="1">
      <c r="A37" s="408"/>
      <c r="B37" s="385"/>
      <c r="C37" s="340" t="s">
        <v>163</v>
      </c>
      <c r="D37" s="355" t="s">
        <v>374</v>
      </c>
      <c r="E37" s="87" t="s">
        <v>7</v>
      </c>
      <c r="F37" s="84" t="s">
        <v>138</v>
      </c>
      <c r="G37" s="84">
        <v>10</v>
      </c>
      <c r="H37" s="250"/>
      <c r="I37" s="70">
        <f t="shared" si="6"/>
        <v>0</v>
      </c>
      <c r="J37" s="264"/>
      <c r="K37" s="265"/>
    </row>
    <row r="38" spans="1:11" ht="15" customHeight="1" thickBot="1">
      <c r="A38" s="408"/>
      <c r="B38" s="385"/>
      <c r="C38" s="389"/>
      <c r="D38" s="354"/>
      <c r="E38" s="87" t="s">
        <v>8</v>
      </c>
      <c r="F38" s="84" t="s">
        <v>138</v>
      </c>
      <c r="G38" s="84">
        <v>7.5</v>
      </c>
      <c r="H38" s="251"/>
      <c r="I38" s="207">
        <f>H38*G38</f>
        <v>0</v>
      </c>
      <c r="J38" s="268"/>
      <c r="K38" s="269"/>
    </row>
    <row r="39" spans="1:11" ht="15" customHeight="1">
      <c r="A39" s="408"/>
      <c r="B39" s="387" t="s">
        <v>346</v>
      </c>
      <c r="C39" s="83" t="s">
        <v>164</v>
      </c>
      <c r="D39" s="362" t="s">
        <v>232</v>
      </c>
      <c r="E39" s="363"/>
      <c r="F39" s="83" t="s">
        <v>138</v>
      </c>
      <c r="G39" s="83">
        <v>5</v>
      </c>
      <c r="H39" s="252"/>
      <c r="I39" s="70">
        <f>H39*G39</f>
        <v>0</v>
      </c>
      <c r="J39" s="262"/>
      <c r="K39" s="263"/>
    </row>
    <row r="40" spans="1:11" ht="15" customHeight="1">
      <c r="A40" s="408"/>
      <c r="B40" s="378"/>
      <c r="C40" s="84" t="s">
        <v>164</v>
      </c>
      <c r="D40" s="343" t="s">
        <v>233</v>
      </c>
      <c r="E40" s="344"/>
      <c r="F40" s="84" t="s">
        <v>138</v>
      </c>
      <c r="G40" s="84">
        <v>3.75</v>
      </c>
      <c r="H40" s="250"/>
      <c r="I40" s="70">
        <f>H40*G40</f>
        <v>0</v>
      </c>
      <c r="J40" s="264"/>
      <c r="K40" s="265"/>
    </row>
    <row r="41" spans="1:11" ht="15" customHeight="1">
      <c r="A41" s="408"/>
      <c r="B41" s="378"/>
      <c r="C41" s="84" t="s">
        <v>43</v>
      </c>
      <c r="D41" s="343" t="s">
        <v>0</v>
      </c>
      <c r="E41" s="344"/>
      <c r="F41" s="84" t="s">
        <v>138</v>
      </c>
      <c r="G41" s="84">
        <v>2.5</v>
      </c>
      <c r="H41" s="250"/>
      <c r="I41" s="70">
        <f>H41*G41</f>
        <v>0</v>
      </c>
      <c r="J41" s="264"/>
      <c r="K41" s="265"/>
    </row>
    <row r="42" spans="1:11" ht="15" customHeight="1">
      <c r="A42" s="408"/>
      <c r="B42" s="378"/>
      <c r="C42" s="84" t="s">
        <v>44</v>
      </c>
      <c r="D42" s="343" t="s">
        <v>1</v>
      </c>
      <c r="E42" s="344"/>
      <c r="F42" s="84" t="s">
        <v>138</v>
      </c>
      <c r="G42" s="84">
        <v>1.5</v>
      </c>
      <c r="H42" s="250"/>
      <c r="I42" s="70">
        <f aca="true" t="shared" si="7" ref="I42:I43">H42*G42</f>
        <v>0</v>
      </c>
      <c r="J42" s="264"/>
      <c r="K42" s="265"/>
    </row>
    <row r="43" spans="1:11" ht="15" customHeight="1">
      <c r="A43" s="408"/>
      <c r="B43" s="378"/>
      <c r="C43" s="84" t="s">
        <v>44</v>
      </c>
      <c r="D43" s="174" t="s">
        <v>348</v>
      </c>
      <c r="E43" s="414" t="s">
        <v>349</v>
      </c>
      <c r="F43" s="176" t="s">
        <v>138</v>
      </c>
      <c r="G43" s="177">
        <v>0.5</v>
      </c>
      <c r="H43" s="254"/>
      <c r="I43" s="72">
        <f t="shared" si="7"/>
        <v>0</v>
      </c>
      <c r="J43" s="264"/>
      <c r="K43" s="265"/>
    </row>
    <row r="44" spans="1:11" ht="15" customHeight="1" thickBot="1">
      <c r="A44" s="408"/>
      <c r="B44" s="388"/>
      <c r="C44" s="105" t="s">
        <v>45</v>
      </c>
      <c r="D44" s="175" t="s">
        <v>347</v>
      </c>
      <c r="E44" s="415"/>
      <c r="F44" s="104" t="s">
        <v>138</v>
      </c>
      <c r="G44" s="104">
        <v>0.25</v>
      </c>
      <c r="H44" s="251"/>
      <c r="I44" s="207">
        <f>H44*G44</f>
        <v>0</v>
      </c>
      <c r="J44" s="268"/>
      <c r="K44" s="269"/>
    </row>
    <row r="45" spans="1:11" ht="30" customHeight="1">
      <c r="A45" s="408"/>
      <c r="B45" s="387" t="s">
        <v>327</v>
      </c>
      <c r="C45" s="401" t="s">
        <v>46</v>
      </c>
      <c r="D45" s="355" t="s">
        <v>391</v>
      </c>
      <c r="E45" s="166" t="s">
        <v>222</v>
      </c>
      <c r="F45" s="84" t="s">
        <v>136</v>
      </c>
      <c r="G45" s="95">
        <v>25</v>
      </c>
      <c r="H45" s="252"/>
      <c r="I45" s="69">
        <f>H45*G45</f>
        <v>0</v>
      </c>
      <c r="J45" s="262"/>
      <c r="K45" s="263"/>
    </row>
    <row r="46" spans="1:11" ht="30">
      <c r="A46" s="408"/>
      <c r="B46" s="378"/>
      <c r="C46" s="386"/>
      <c r="D46" s="356"/>
      <c r="E46" s="88" t="s">
        <v>218</v>
      </c>
      <c r="F46" s="84" t="s">
        <v>136</v>
      </c>
      <c r="G46" s="84">
        <v>12.5</v>
      </c>
      <c r="H46" s="250"/>
      <c r="I46" s="69">
        <f aca="true" t="shared" si="8" ref="I46:I50">H46*G46</f>
        <v>0</v>
      </c>
      <c r="J46" s="264"/>
      <c r="K46" s="265"/>
    </row>
    <row r="47" spans="1:11" ht="33" customHeight="1">
      <c r="A47" s="408"/>
      <c r="B47" s="378"/>
      <c r="C47" s="386" t="s">
        <v>47</v>
      </c>
      <c r="D47" s="357" t="s">
        <v>392</v>
      </c>
      <c r="E47" s="88" t="s">
        <v>222</v>
      </c>
      <c r="F47" s="84" t="s">
        <v>136</v>
      </c>
      <c r="G47" s="84">
        <v>20</v>
      </c>
      <c r="H47" s="250"/>
      <c r="I47" s="69">
        <f t="shared" si="8"/>
        <v>0</v>
      </c>
      <c r="J47" s="264"/>
      <c r="K47" s="265"/>
    </row>
    <row r="48" spans="1:11" ht="30" customHeight="1">
      <c r="A48" s="408"/>
      <c r="B48" s="378"/>
      <c r="C48" s="386"/>
      <c r="D48" s="358"/>
      <c r="E48" s="88" t="s">
        <v>218</v>
      </c>
      <c r="F48" s="84" t="s">
        <v>136</v>
      </c>
      <c r="G48" s="84">
        <v>10</v>
      </c>
      <c r="H48" s="250"/>
      <c r="I48" s="69">
        <f t="shared" si="8"/>
        <v>0</v>
      </c>
      <c r="J48" s="264"/>
      <c r="K48" s="265"/>
    </row>
    <row r="49" spans="1:11" ht="30.75" customHeight="1">
      <c r="A49" s="408"/>
      <c r="B49" s="378"/>
      <c r="C49" s="386" t="s">
        <v>48</v>
      </c>
      <c r="D49" s="359" t="s">
        <v>393</v>
      </c>
      <c r="E49" s="88" t="s">
        <v>222</v>
      </c>
      <c r="F49" s="84" t="s">
        <v>136</v>
      </c>
      <c r="G49" s="84">
        <v>12.5</v>
      </c>
      <c r="H49" s="250"/>
      <c r="I49" s="69">
        <f t="shared" si="8"/>
        <v>0</v>
      </c>
      <c r="J49" s="264"/>
      <c r="K49" s="265"/>
    </row>
    <row r="50" spans="1:11" ht="28.5" customHeight="1">
      <c r="A50" s="408"/>
      <c r="B50" s="378"/>
      <c r="C50" s="386"/>
      <c r="D50" s="360"/>
      <c r="E50" s="88" t="s">
        <v>218</v>
      </c>
      <c r="F50" s="84" t="s">
        <v>136</v>
      </c>
      <c r="G50" s="84">
        <v>7.5</v>
      </c>
      <c r="H50" s="250"/>
      <c r="I50" s="69">
        <f t="shared" si="8"/>
        <v>0</v>
      </c>
      <c r="J50" s="264"/>
      <c r="K50" s="265"/>
    </row>
    <row r="51" spans="1:11" ht="27" customHeight="1">
      <c r="A51" s="408"/>
      <c r="B51" s="378"/>
      <c r="C51" s="386" t="s">
        <v>49</v>
      </c>
      <c r="D51" s="357" t="s">
        <v>394</v>
      </c>
      <c r="E51" s="88" t="s">
        <v>222</v>
      </c>
      <c r="F51" s="84" t="s">
        <v>136</v>
      </c>
      <c r="G51" s="84">
        <v>7.5</v>
      </c>
      <c r="H51" s="250"/>
      <c r="I51" s="69">
        <f>H51*G51</f>
        <v>0</v>
      </c>
      <c r="J51" s="264"/>
      <c r="K51" s="265"/>
    </row>
    <row r="52" spans="1:11" ht="28.5" customHeight="1">
      <c r="A52" s="408"/>
      <c r="B52" s="378"/>
      <c r="C52" s="386"/>
      <c r="D52" s="358"/>
      <c r="E52" s="88" t="s">
        <v>218</v>
      </c>
      <c r="F52" s="84" t="s">
        <v>136</v>
      </c>
      <c r="G52" s="84">
        <v>5</v>
      </c>
      <c r="H52" s="250"/>
      <c r="I52" s="69">
        <f>H52*G52</f>
        <v>0</v>
      </c>
      <c r="J52" s="264"/>
      <c r="K52" s="265"/>
    </row>
    <row r="53" spans="1:11" ht="36" customHeight="1">
      <c r="A53" s="408"/>
      <c r="B53" s="378"/>
      <c r="C53" s="386" t="s">
        <v>253</v>
      </c>
      <c r="D53" s="357" t="s">
        <v>395</v>
      </c>
      <c r="E53" s="88" t="s">
        <v>222</v>
      </c>
      <c r="F53" s="84" t="s">
        <v>350</v>
      </c>
      <c r="G53" s="95">
        <v>2.5</v>
      </c>
      <c r="H53" s="252"/>
      <c r="I53" s="69">
        <f aca="true" t="shared" si="9" ref="I53:I58">H53*G53</f>
        <v>0</v>
      </c>
      <c r="J53" s="264"/>
      <c r="K53" s="265"/>
    </row>
    <row r="54" spans="1:11" ht="28.5" customHeight="1">
      <c r="A54" s="408"/>
      <c r="B54" s="378"/>
      <c r="C54" s="386"/>
      <c r="D54" s="358"/>
      <c r="E54" s="88" t="s">
        <v>218</v>
      </c>
      <c r="F54" s="84" t="s">
        <v>350</v>
      </c>
      <c r="G54" s="84">
        <v>2.5</v>
      </c>
      <c r="H54" s="250"/>
      <c r="I54" s="69">
        <f t="shared" si="9"/>
        <v>0</v>
      </c>
      <c r="J54" s="264"/>
      <c r="K54" s="265"/>
    </row>
    <row r="55" spans="1:11" ht="33" customHeight="1">
      <c r="A55" s="408"/>
      <c r="B55" s="378"/>
      <c r="C55" s="386" t="s">
        <v>254</v>
      </c>
      <c r="D55" s="357" t="s">
        <v>396</v>
      </c>
      <c r="E55" s="88" t="s">
        <v>222</v>
      </c>
      <c r="F55" s="84" t="s">
        <v>350</v>
      </c>
      <c r="G55" s="95">
        <v>2</v>
      </c>
      <c r="H55" s="252"/>
      <c r="I55" s="69">
        <f t="shared" si="9"/>
        <v>0</v>
      </c>
      <c r="J55" s="264"/>
      <c r="K55" s="265"/>
    </row>
    <row r="56" spans="1:11" ht="27" customHeight="1">
      <c r="A56" s="408"/>
      <c r="B56" s="378"/>
      <c r="C56" s="386"/>
      <c r="D56" s="358"/>
      <c r="E56" s="88" t="s">
        <v>218</v>
      </c>
      <c r="F56" s="84" t="s">
        <v>350</v>
      </c>
      <c r="G56" s="84">
        <v>2</v>
      </c>
      <c r="H56" s="250"/>
      <c r="I56" s="69">
        <f t="shared" si="9"/>
        <v>0</v>
      </c>
      <c r="J56" s="264"/>
      <c r="K56" s="265"/>
    </row>
    <row r="57" spans="1:11" ht="29.25" customHeight="1">
      <c r="A57" s="408"/>
      <c r="B57" s="378"/>
      <c r="C57" s="89" t="s">
        <v>50</v>
      </c>
      <c r="D57" s="90" t="s">
        <v>397</v>
      </c>
      <c r="E57" s="91"/>
      <c r="F57" s="85" t="s">
        <v>351</v>
      </c>
      <c r="G57" s="84">
        <v>10</v>
      </c>
      <c r="H57" s="254"/>
      <c r="I57" s="69">
        <f t="shared" si="9"/>
        <v>0</v>
      </c>
      <c r="J57" s="264"/>
      <c r="K57" s="265"/>
    </row>
    <row r="58" spans="1:11" ht="22.5" customHeight="1">
      <c r="A58" s="408"/>
      <c r="B58" s="422"/>
      <c r="C58" s="89" t="s">
        <v>51</v>
      </c>
      <c r="D58" s="347" t="s">
        <v>398</v>
      </c>
      <c r="E58" s="348"/>
      <c r="F58" s="84" t="s">
        <v>351</v>
      </c>
      <c r="G58" s="84">
        <v>5</v>
      </c>
      <c r="H58" s="250"/>
      <c r="I58" s="213">
        <f t="shared" si="9"/>
        <v>0</v>
      </c>
      <c r="J58" s="264"/>
      <c r="K58" s="265"/>
    </row>
    <row r="59" spans="1:11" s="62" customFormat="1" ht="25.5" customHeight="1">
      <c r="A59" s="408"/>
      <c r="B59" s="422"/>
      <c r="C59" s="89" t="s">
        <v>52</v>
      </c>
      <c r="D59" s="349" t="s">
        <v>399</v>
      </c>
      <c r="E59" s="350"/>
      <c r="F59" s="84" t="s">
        <v>234</v>
      </c>
      <c r="G59" s="84">
        <v>12.5</v>
      </c>
      <c r="H59" s="256"/>
      <c r="I59" s="214">
        <f>H59*G59</f>
        <v>0</v>
      </c>
      <c r="J59" s="270"/>
      <c r="K59" s="271"/>
    </row>
    <row r="60" spans="1:11" s="62" customFormat="1" ht="22.5" customHeight="1">
      <c r="A60" s="408"/>
      <c r="B60" s="422"/>
      <c r="C60" s="89" t="s">
        <v>53</v>
      </c>
      <c r="D60" s="347" t="s">
        <v>220</v>
      </c>
      <c r="E60" s="348"/>
      <c r="F60" s="84" t="s">
        <v>234</v>
      </c>
      <c r="G60" s="84">
        <v>10</v>
      </c>
      <c r="H60" s="256"/>
      <c r="I60" s="213">
        <f>H60*G60</f>
        <v>0</v>
      </c>
      <c r="J60" s="270"/>
      <c r="K60" s="271"/>
    </row>
    <row r="61" spans="1:11" s="62" customFormat="1" ht="26.25" customHeight="1">
      <c r="A61" s="408"/>
      <c r="B61" s="422"/>
      <c r="C61" s="89" t="s">
        <v>54</v>
      </c>
      <c r="D61" s="347" t="s">
        <v>225</v>
      </c>
      <c r="E61" s="348"/>
      <c r="F61" s="84" t="s">
        <v>234</v>
      </c>
      <c r="G61" s="84">
        <v>20</v>
      </c>
      <c r="H61" s="256"/>
      <c r="I61" s="213">
        <f aca="true" t="shared" si="10" ref="I61:I62">H61*G61</f>
        <v>0</v>
      </c>
      <c r="J61" s="270"/>
      <c r="K61" s="271"/>
    </row>
    <row r="62" spans="1:11" s="62" customFormat="1" ht="32.25" customHeight="1" thickBot="1">
      <c r="A62" s="408"/>
      <c r="B62" s="423"/>
      <c r="C62" s="124" t="s">
        <v>55</v>
      </c>
      <c r="D62" s="395" t="s">
        <v>226</v>
      </c>
      <c r="E62" s="396"/>
      <c r="F62" s="105" t="s">
        <v>234</v>
      </c>
      <c r="G62" s="105">
        <v>15</v>
      </c>
      <c r="H62" s="257"/>
      <c r="I62" s="215">
        <f t="shared" si="10"/>
        <v>0</v>
      </c>
      <c r="J62" s="266"/>
      <c r="K62" s="267"/>
    </row>
    <row r="63" spans="1:11" ht="15" customHeight="1">
      <c r="A63" s="408"/>
      <c r="B63" s="379" t="s">
        <v>490</v>
      </c>
      <c r="C63" s="92" t="s">
        <v>56</v>
      </c>
      <c r="D63" s="404" t="s">
        <v>219</v>
      </c>
      <c r="E63" s="352"/>
      <c r="F63" s="171" t="s">
        <v>353</v>
      </c>
      <c r="G63" s="95">
        <v>3.75</v>
      </c>
      <c r="H63" s="252"/>
      <c r="I63" s="70">
        <f>H63*G63</f>
        <v>0</v>
      </c>
      <c r="J63" s="262"/>
      <c r="K63" s="263"/>
    </row>
    <row r="64" spans="1:11" ht="15" customHeight="1">
      <c r="A64" s="408"/>
      <c r="B64" s="379"/>
      <c r="C64" s="89" t="s">
        <v>57</v>
      </c>
      <c r="D64" s="351" t="s">
        <v>266</v>
      </c>
      <c r="E64" s="352"/>
      <c r="F64" s="84" t="s">
        <v>353</v>
      </c>
      <c r="G64" s="95">
        <v>2.5</v>
      </c>
      <c r="H64" s="252"/>
      <c r="I64" s="70">
        <f>H64*G64</f>
        <v>0</v>
      </c>
      <c r="J64" s="264"/>
      <c r="K64" s="265"/>
    </row>
    <row r="65" spans="1:11" ht="15" customHeight="1">
      <c r="A65" s="408"/>
      <c r="B65" s="379"/>
      <c r="C65" s="89" t="s">
        <v>58</v>
      </c>
      <c r="D65" s="343" t="s">
        <v>2</v>
      </c>
      <c r="E65" s="344"/>
      <c r="F65" s="84" t="s">
        <v>353</v>
      </c>
      <c r="G65" s="95">
        <v>1.25</v>
      </c>
      <c r="H65" s="250"/>
      <c r="I65" s="70">
        <f>H65*G65</f>
        <v>0</v>
      </c>
      <c r="J65" s="264"/>
      <c r="K65" s="265"/>
    </row>
    <row r="66" spans="1:11" ht="15" customHeight="1">
      <c r="A66" s="408"/>
      <c r="B66" s="379"/>
      <c r="C66" s="89" t="s">
        <v>59</v>
      </c>
      <c r="D66" s="343" t="s">
        <v>3</v>
      </c>
      <c r="E66" s="344"/>
      <c r="F66" s="84" t="s">
        <v>140</v>
      </c>
      <c r="G66" s="84">
        <v>3.75</v>
      </c>
      <c r="H66" s="250"/>
      <c r="I66" s="70">
        <f aca="true" t="shared" si="11" ref="I66:I75">H66*G66</f>
        <v>0</v>
      </c>
      <c r="J66" s="264"/>
      <c r="K66" s="265"/>
    </row>
    <row r="67" spans="1:11" ht="15" customHeight="1">
      <c r="A67" s="408"/>
      <c r="B67" s="379"/>
      <c r="C67" s="89" t="s">
        <v>60</v>
      </c>
      <c r="D67" s="343" t="s">
        <v>4</v>
      </c>
      <c r="E67" s="344"/>
      <c r="F67" s="84" t="s">
        <v>140</v>
      </c>
      <c r="G67" s="84">
        <v>2.5</v>
      </c>
      <c r="H67" s="250"/>
      <c r="I67" s="70">
        <f t="shared" si="11"/>
        <v>0</v>
      </c>
      <c r="J67" s="264"/>
      <c r="K67" s="265"/>
    </row>
    <row r="68" spans="1:11" ht="15" customHeight="1">
      <c r="A68" s="408"/>
      <c r="B68" s="379"/>
      <c r="C68" s="89" t="s">
        <v>61</v>
      </c>
      <c r="D68" s="343" t="s">
        <v>354</v>
      </c>
      <c r="E68" s="344"/>
      <c r="F68" s="84" t="s">
        <v>140</v>
      </c>
      <c r="G68" s="84">
        <v>2.5</v>
      </c>
      <c r="H68" s="250"/>
      <c r="I68" s="70">
        <f t="shared" si="11"/>
        <v>0</v>
      </c>
      <c r="J68" s="264"/>
      <c r="K68" s="265"/>
    </row>
    <row r="69" spans="1:11" ht="15" customHeight="1">
      <c r="A69" s="408"/>
      <c r="B69" s="379"/>
      <c r="C69" s="89" t="s">
        <v>62</v>
      </c>
      <c r="D69" s="343" t="s">
        <v>355</v>
      </c>
      <c r="E69" s="344"/>
      <c r="F69" s="84" t="s">
        <v>140</v>
      </c>
      <c r="G69" s="84">
        <v>1.5</v>
      </c>
      <c r="H69" s="250"/>
      <c r="I69" s="70">
        <f t="shared" si="11"/>
        <v>0</v>
      </c>
      <c r="J69" s="264"/>
      <c r="K69" s="265"/>
    </row>
    <row r="70" spans="1:11" ht="13.5" customHeight="1">
      <c r="A70" s="408"/>
      <c r="B70" s="379"/>
      <c r="C70" s="89" t="s">
        <v>63</v>
      </c>
      <c r="D70" s="343" t="s">
        <v>147</v>
      </c>
      <c r="E70" s="344"/>
      <c r="F70" s="84" t="s">
        <v>352</v>
      </c>
      <c r="G70" s="84">
        <v>1.25</v>
      </c>
      <c r="H70" s="250"/>
      <c r="I70" s="70">
        <f t="shared" si="11"/>
        <v>0</v>
      </c>
      <c r="J70" s="264"/>
      <c r="K70" s="265"/>
    </row>
    <row r="71" spans="1:11" ht="15" customHeight="1">
      <c r="A71" s="408"/>
      <c r="B71" s="379"/>
      <c r="C71" s="89" t="s">
        <v>64</v>
      </c>
      <c r="D71" s="343" t="s">
        <v>148</v>
      </c>
      <c r="E71" s="344"/>
      <c r="F71" s="84" t="s">
        <v>352</v>
      </c>
      <c r="G71" s="84">
        <v>0.75</v>
      </c>
      <c r="H71" s="250"/>
      <c r="I71" s="70">
        <f t="shared" si="11"/>
        <v>0</v>
      </c>
      <c r="J71" s="264"/>
      <c r="K71" s="265"/>
    </row>
    <row r="72" spans="1:11" ht="19.5" customHeight="1">
      <c r="A72" s="408"/>
      <c r="B72" s="379"/>
      <c r="C72" s="89" t="s">
        <v>65</v>
      </c>
      <c r="D72" s="393" t="s">
        <v>132</v>
      </c>
      <c r="E72" s="394"/>
      <c r="F72" s="107" t="s">
        <v>149</v>
      </c>
      <c r="G72" s="107">
        <v>12.5</v>
      </c>
      <c r="H72" s="250"/>
      <c r="I72" s="70">
        <f t="shared" si="11"/>
        <v>0</v>
      </c>
      <c r="J72" s="264"/>
      <c r="K72" s="265"/>
    </row>
    <row r="73" spans="1:11" ht="18.95" customHeight="1">
      <c r="A73" s="408"/>
      <c r="B73" s="379"/>
      <c r="C73" s="381" t="s">
        <v>66</v>
      </c>
      <c r="D73" s="345" t="s">
        <v>223</v>
      </c>
      <c r="E73" s="93" t="s">
        <v>9</v>
      </c>
      <c r="F73" s="107" t="s">
        <v>235</v>
      </c>
      <c r="G73" s="107">
        <v>5</v>
      </c>
      <c r="H73" s="250"/>
      <c r="I73" s="69">
        <f t="shared" si="11"/>
        <v>0</v>
      </c>
      <c r="J73" s="264"/>
      <c r="K73" s="265"/>
    </row>
    <row r="74" spans="1:11" ht="15.75" customHeight="1">
      <c r="A74" s="408"/>
      <c r="B74" s="379"/>
      <c r="C74" s="381"/>
      <c r="D74" s="345"/>
      <c r="E74" s="93" t="s">
        <v>255</v>
      </c>
      <c r="F74" s="107" t="s">
        <v>235</v>
      </c>
      <c r="G74" s="107">
        <v>2.5</v>
      </c>
      <c r="H74" s="250"/>
      <c r="I74" s="69">
        <f t="shared" si="11"/>
        <v>0</v>
      </c>
      <c r="J74" s="264"/>
      <c r="K74" s="265"/>
    </row>
    <row r="75" spans="1:11" ht="15.75" customHeight="1">
      <c r="A75" s="408"/>
      <c r="B75" s="379"/>
      <c r="C75" s="381"/>
      <c r="D75" s="345"/>
      <c r="E75" s="93" t="s">
        <v>11</v>
      </c>
      <c r="F75" s="107" t="s">
        <v>235</v>
      </c>
      <c r="G75" s="107">
        <v>1.25</v>
      </c>
      <c r="H75" s="250"/>
      <c r="I75" s="69">
        <f t="shared" si="11"/>
        <v>0</v>
      </c>
      <c r="J75" s="264"/>
      <c r="K75" s="265"/>
    </row>
    <row r="76" spans="1:11" ht="15" customHeight="1">
      <c r="A76" s="408"/>
      <c r="B76" s="379"/>
      <c r="C76" s="84" t="s">
        <v>67</v>
      </c>
      <c r="D76" s="393" t="s">
        <v>224</v>
      </c>
      <c r="E76" s="394"/>
      <c r="F76" s="107" t="s">
        <v>203</v>
      </c>
      <c r="G76" s="107">
        <v>3.75</v>
      </c>
      <c r="H76" s="250"/>
      <c r="I76" s="69">
        <f>H76*G76</f>
        <v>0</v>
      </c>
      <c r="J76" s="264"/>
      <c r="K76" s="265"/>
    </row>
    <row r="77" spans="1:11" ht="15" customHeight="1">
      <c r="A77" s="408"/>
      <c r="B77" s="379"/>
      <c r="C77" s="381" t="s">
        <v>68</v>
      </c>
      <c r="D77" s="345" t="s">
        <v>131</v>
      </c>
      <c r="E77" s="93" t="s">
        <v>9</v>
      </c>
      <c r="F77" s="84" t="s">
        <v>138</v>
      </c>
      <c r="G77" s="107">
        <v>7.5</v>
      </c>
      <c r="H77" s="250"/>
      <c r="I77" s="69">
        <f>H77*G77</f>
        <v>0</v>
      </c>
      <c r="J77" s="264"/>
      <c r="K77" s="265"/>
    </row>
    <row r="78" spans="1:11" ht="15" customHeight="1">
      <c r="A78" s="408"/>
      <c r="B78" s="379"/>
      <c r="C78" s="381"/>
      <c r="D78" s="345"/>
      <c r="E78" s="93" t="s">
        <v>10</v>
      </c>
      <c r="F78" s="84" t="s">
        <v>138</v>
      </c>
      <c r="G78" s="107">
        <v>5</v>
      </c>
      <c r="H78" s="250"/>
      <c r="I78" s="69">
        <f aca="true" t="shared" si="12" ref="I78:I79">H78*G78</f>
        <v>0</v>
      </c>
      <c r="J78" s="264"/>
      <c r="K78" s="265"/>
    </row>
    <row r="79" spans="1:11" ht="15" customHeight="1" thickBot="1">
      <c r="A79" s="408"/>
      <c r="B79" s="380"/>
      <c r="C79" s="382"/>
      <c r="D79" s="361"/>
      <c r="E79" s="94" t="s">
        <v>11</v>
      </c>
      <c r="F79" s="105" t="s">
        <v>138</v>
      </c>
      <c r="G79" s="97">
        <v>2.5</v>
      </c>
      <c r="H79" s="251"/>
      <c r="I79" s="207">
        <f t="shared" si="12"/>
        <v>0</v>
      </c>
      <c r="J79" s="268"/>
      <c r="K79" s="269"/>
    </row>
    <row r="80" spans="1:11" ht="15" customHeight="1">
      <c r="A80" s="408"/>
      <c r="B80" s="339" t="s">
        <v>15</v>
      </c>
      <c r="C80" s="83" t="s">
        <v>69</v>
      </c>
      <c r="D80" s="362" t="s">
        <v>5</v>
      </c>
      <c r="E80" s="363"/>
      <c r="F80" s="83" t="s">
        <v>138</v>
      </c>
      <c r="G80" s="110">
        <v>20</v>
      </c>
      <c r="H80" s="252"/>
      <c r="I80" s="70">
        <f>H80*G80</f>
        <v>0</v>
      </c>
      <c r="J80" s="262"/>
      <c r="K80" s="263"/>
    </row>
    <row r="81" spans="1:11" ht="15" customHeight="1">
      <c r="A81" s="408"/>
      <c r="B81" s="340"/>
      <c r="C81" s="84" t="s">
        <v>70</v>
      </c>
      <c r="D81" s="343" t="s">
        <v>6</v>
      </c>
      <c r="E81" s="344"/>
      <c r="F81" s="84" t="s">
        <v>138</v>
      </c>
      <c r="G81" s="95">
        <v>15</v>
      </c>
      <c r="H81" s="250"/>
      <c r="I81" s="69">
        <f aca="true" t="shared" si="13" ref="I81:I82">H81*G81</f>
        <v>0</v>
      </c>
      <c r="J81" s="264"/>
      <c r="K81" s="265"/>
    </row>
    <row r="82" spans="1:11" ht="15" customHeight="1">
      <c r="A82" s="408"/>
      <c r="B82" s="340"/>
      <c r="C82" s="84" t="s">
        <v>75</v>
      </c>
      <c r="D82" s="137" t="s">
        <v>400</v>
      </c>
      <c r="E82" s="138"/>
      <c r="F82" s="84" t="s">
        <v>138</v>
      </c>
      <c r="G82" s="136">
        <v>5</v>
      </c>
      <c r="H82" s="250"/>
      <c r="I82" s="69">
        <f t="shared" si="13"/>
        <v>0</v>
      </c>
      <c r="J82" s="264"/>
      <c r="K82" s="265"/>
    </row>
    <row r="83" spans="1:11" ht="15" customHeight="1">
      <c r="A83" s="408"/>
      <c r="B83" s="340"/>
      <c r="C83" s="84" t="s">
        <v>76</v>
      </c>
      <c r="D83" s="343" t="s">
        <v>221</v>
      </c>
      <c r="E83" s="344"/>
      <c r="F83" s="84" t="s">
        <v>138</v>
      </c>
      <c r="G83" s="84">
        <v>10</v>
      </c>
      <c r="H83" s="250"/>
      <c r="I83" s="69">
        <f>H83*G83</f>
        <v>0</v>
      </c>
      <c r="J83" s="264"/>
      <c r="K83" s="265"/>
    </row>
    <row r="84" spans="1:11" ht="15" customHeight="1">
      <c r="A84" s="408"/>
      <c r="B84" s="340"/>
      <c r="C84" s="84" t="s">
        <v>77</v>
      </c>
      <c r="D84" s="343" t="s">
        <v>356</v>
      </c>
      <c r="E84" s="344"/>
      <c r="F84" s="84" t="s">
        <v>138</v>
      </c>
      <c r="G84" s="84">
        <v>7.5</v>
      </c>
      <c r="H84" s="250"/>
      <c r="I84" s="69">
        <f aca="true" t="shared" si="14" ref="I84:I85">H84*G84</f>
        <v>0</v>
      </c>
      <c r="J84" s="264"/>
      <c r="K84" s="265"/>
    </row>
    <row r="85" spans="1:11" ht="15" customHeight="1" thickBot="1">
      <c r="A85" s="408"/>
      <c r="B85" s="383"/>
      <c r="C85" s="105" t="s">
        <v>78</v>
      </c>
      <c r="D85" s="368" t="s">
        <v>150</v>
      </c>
      <c r="E85" s="369"/>
      <c r="F85" s="105" t="s">
        <v>138</v>
      </c>
      <c r="G85" s="105">
        <v>7.5</v>
      </c>
      <c r="H85" s="251"/>
      <c r="I85" s="69">
        <f t="shared" si="14"/>
        <v>0</v>
      </c>
      <c r="J85" s="268"/>
      <c r="K85" s="269"/>
    </row>
    <row r="86" spans="1:11" ht="15" customHeight="1">
      <c r="A86" s="408"/>
      <c r="B86" s="339" t="s">
        <v>257</v>
      </c>
      <c r="C86" s="83" t="s">
        <v>227</v>
      </c>
      <c r="D86" s="341" t="s">
        <v>358</v>
      </c>
      <c r="E86" s="342"/>
      <c r="F86" s="168" t="s">
        <v>433</v>
      </c>
      <c r="G86" s="111">
        <v>20</v>
      </c>
      <c r="H86" s="253"/>
      <c r="I86" s="206">
        <f>H86*G86</f>
        <v>0</v>
      </c>
      <c r="J86" s="262"/>
      <c r="K86" s="263"/>
    </row>
    <row r="87" spans="1:11" ht="15" customHeight="1">
      <c r="A87" s="408"/>
      <c r="B87" s="340"/>
      <c r="C87" s="84" t="s">
        <v>228</v>
      </c>
      <c r="D87" s="341" t="s">
        <v>357</v>
      </c>
      <c r="E87" s="342"/>
      <c r="F87" s="168" t="s">
        <v>434</v>
      </c>
      <c r="G87" s="111">
        <v>10</v>
      </c>
      <c r="H87" s="250"/>
      <c r="I87" s="69">
        <f aca="true" t="shared" si="15" ref="I87:I90">H87*G87</f>
        <v>0</v>
      </c>
      <c r="J87" s="264"/>
      <c r="K87" s="265"/>
    </row>
    <row r="88" spans="1:11" ht="15" customHeight="1" thickBot="1">
      <c r="A88" s="408"/>
      <c r="B88" s="340"/>
      <c r="C88" s="105" t="s">
        <v>256</v>
      </c>
      <c r="D88" s="416" t="s">
        <v>359</v>
      </c>
      <c r="E88" s="417"/>
      <c r="F88" s="177" t="s">
        <v>203</v>
      </c>
      <c r="G88" s="180">
        <v>2.5</v>
      </c>
      <c r="H88" s="254"/>
      <c r="I88" s="71">
        <f t="shared" si="15"/>
        <v>0</v>
      </c>
      <c r="J88" s="268"/>
      <c r="K88" s="269"/>
    </row>
    <row r="89" spans="1:11" ht="15" customHeight="1">
      <c r="A89" s="408"/>
      <c r="B89" s="390" t="s">
        <v>16</v>
      </c>
      <c r="C89" s="421" t="s">
        <v>258</v>
      </c>
      <c r="D89" s="420" t="s">
        <v>377</v>
      </c>
      <c r="E89" s="181" t="s">
        <v>376</v>
      </c>
      <c r="F89" s="186" t="s">
        <v>139</v>
      </c>
      <c r="G89" s="182">
        <v>10</v>
      </c>
      <c r="H89" s="253"/>
      <c r="I89" s="28">
        <f t="shared" si="15"/>
        <v>0</v>
      </c>
      <c r="J89" s="262"/>
      <c r="K89" s="263"/>
    </row>
    <row r="90" spans="1:11" ht="15" customHeight="1">
      <c r="A90" s="408"/>
      <c r="B90" s="391"/>
      <c r="C90" s="381"/>
      <c r="D90" s="345"/>
      <c r="E90" s="167" t="s">
        <v>375</v>
      </c>
      <c r="F90" s="187" t="s">
        <v>139</v>
      </c>
      <c r="G90" s="111">
        <v>5</v>
      </c>
      <c r="H90" s="258"/>
      <c r="I90" s="29">
        <f t="shared" si="15"/>
        <v>0</v>
      </c>
      <c r="J90" s="264"/>
      <c r="K90" s="265"/>
    </row>
    <row r="91" spans="1:11" ht="15" customHeight="1">
      <c r="A91" s="408"/>
      <c r="B91" s="391"/>
      <c r="C91" s="381" t="s">
        <v>259</v>
      </c>
      <c r="D91" s="345" t="s">
        <v>401</v>
      </c>
      <c r="E91" s="93" t="s">
        <v>360</v>
      </c>
      <c r="F91" s="187" t="s">
        <v>139</v>
      </c>
      <c r="G91" s="187">
        <v>3.75</v>
      </c>
      <c r="H91" s="258"/>
      <c r="I91" s="29">
        <f>H91*G91</f>
        <v>0</v>
      </c>
      <c r="J91" s="264"/>
      <c r="K91" s="265"/>
    </row>
    <row r="92" spans="1:11" ht="15" customHeight="1">
      <c r="A92" s="408"/>
      <c r="B92" s="391"/>
      <c r="C92" s="381"/>
      <c r="D92" s="345"/>
      <c r="E92" s="93" t="s">
        <v>361</v>
      </c>
      <c r="F92" s="183" t="s">
        <v>139</v>
      </c>
      <c r="G92" s="107">
        <v>2.5</v>
      </c>
      <c r="H92" s="258"/>
      <c r="I92" s="29">
        <f>H92*G92</f>
        <v>0</v>
      </c>
      <c r="J92" s="264"/>
      <c r="K92" s="265"/>
    </row>
    <row r="93" spans="1:11" ht="15" customHeight="1">
      <c r="A93" s="408"/>
      <c r="B93" s="391"/>
      <c r="C93" s="187" t="s">
        <v>260</v>
      </c>
      <c r="D93" s="185" t="s">
        <v>236</v>
      </c>
      <c r="E93" s="96"/>
      <c r="F93" s="107" t="s">
        <v>362</v>
      </c>
      <c r="G93" s="109">
        <v>7.5</v>
      </c>
      <c r="H93" s="259"/>
      <c r="I93" s="29">
        <f aca="true" t="shared" si="16" ref="I93:I98">H93*G93</f>
        <v>0</v>
      </c>
      <c r="J93" s="264"/>
      <c r="K93" s="265"/>
    </row>
    <row r="94" spans="1:11" ht="15" customHeight="1">
      <c r="A94" s="408"/>
      <c r="B94" s="391"/>
      <c r="C94" s="187" t="s">
        <v>261</v>
      </c>
      <c r="D94" s="185" t="s">
        <v>240</v>
      </c>
      <c r="E94" s="96"/>
      <c r="F94" s="107" t="s">
        <v>362</v>
      </c>
      <c r="G94" s="107">
        <v>10</v>
      </c>
      <c r="H94" s="259"/>
      <c r="I94" s="29">
        <f t="shared" si="16"/>
        <v>0</v>
      </c>
      <c r="J94" s="264"/>
      <c r="K94" s="265"/>
    </row>
    <row r="95" spans="1:11" ht="15" customHeight="1">
      <c r="A95" s="408"/>
      <c r="B95" s="391"/>
      <c r="C95" s="187" t="s">
        <v>262</v>
      </c>
      <c r="D95" s="185" t="s">
        <v>271</v>
      </c>
      <c r="E95" s="96"/>
      <c r="F95" s="107" t="s">
        <v>363</v>
      </c>
      <c r="G95" s="112">
        <v>10</v>
      </c>
      <c r="H95" s="259"/>
      <c r="I95" s="29">
        <f t="shared" si="16"/>
        <v>0</v>
      </c>
      <c r="J95" s="264"/>
      <c r="K95" s="265"/>
    </row>
    <row r="96" spans="1:11" ht="15" customHeight="1">
      <c r="A96" s="408"/>
      <c r="B96" s="391"/>
      <c r="C96" s="187" t="s">
        <v>328</v>
      </c>
      <c r="D96" s="185" t="s">
        <v>272</v>
      </c>
      <c r="E96" s="96"/>
      <c r="F96" s="107" t="s">
        <v>364</v>
      </c>
      <c r="G96" s="112">
        <v>5</v>
      </c>
      <c r="H96" s="259"/>
      <c r="I96" s="29">
        <f t="shared" si="16"/>
        <v>0</v>
      </c>
      <c r="J96" s="264"/>
      <c r="K96" s="265"/>
    </row>
    <row r="97" spans="1:11" ht="42" customHeight="1">
      <c r="A97" s="408"/>
      <c r="B97" s="391"/>
      <c r="C97" s="187" t="s">
        <v>369</v>
      </c>
      <c r="D97" s="364" t="s">
        <v>469</v>
      </c>
      <c r="E97" s="365"/>
      <c r="F97" s="107" t="s">
        <v>365</v>
      </c>
      <c r="G97" s="112">
        <v>3.75</v>
      </c>
      <c r="H97" s="259"/>
      <c r="I97" s="29">
        <f t="shared" si="16"/>
        <v>0</v>
      </c>
      <c r="J97" s="264"/>
      <c r="K97" s="265"/>
    </row>
    <row r="98" spans="1:11" ht="42" customHeight="1">
      <c r="A98" s="408"/>
      <c r="B98" s="391"/>
      <c r="C98" s="187" t="s">
        <v>370</v>
      </c>
      <c r="D98" s="418" t="s">
        <v>74</v>
      </c>
      <c r="E98" s="419"/>
      <c r="F98" s="170" t="s">
        <v>367</v>
      </c>
      <c r="G98" s="112">
        <v>2.5</v>
      </c>
      <c r="H98" s="259"/>
      <c r="I98" s="63">
        <f t="shared" si="16"/>
        <v>0</v>
      </c>
      <c r="J98" s="264"/>
      <c r="K98" s="265"/>
    </row>
    <row r="99" spans="1:11" ht="42" customHeight="1">
      <c r="A99" s="408"/>
      <c r="B99" s="391"/>
      <c r="C99" s="187" t="s">
        <v>371</v>
      </c>
      <c r="D99" s="343" t="s">
        <v>366</v>
      </c>
      <c r="E99" s="344"/>
      <c r="F99" s="187" t="s">
        <v>367</v>
      </c>
      <c r="G99" s="107">
        <v>1.25</v>
      </c>
      <c r="H99" s="260"/>
      <c r="I99" s="45">
        <f>H99*G99</f>
        <v>0</v>
      </c>
      <c r="J99" s="264"/>
      <c r="K99" s="265"/>
    </row>
    <row r="100" spans="1:11" s="4" customFormat="1" ht="15" customHeight="1" thickBot="1">
      <c r="A100" s="409"/>
      <c r="B100" s="392"/>
      <c r="C100" s="188" t="s">
        <v>372</v>
      </c>
      <c r="D100" s="410" t="s">
        <v>331</v>
      </c>
      <c r="E100" s="411"/>
      <c r="F100" s="184" t="s">
        <v>435</v>
      </c>
      <c r="G100" s="208">
        <v>5</v>
      </c>
      <c r="H100" s="261"/>
      <c r="I100" s="46">
        <f>H100*G100</f>
        <v>0</v>
      </c>
      <c r="J100" s="272"/>
      <c r="K100" s="273"/>
    </row>
    <row r="101" spans="1:9" s="4" customFormat="1" ht="15" customHeight="1" thickBot="1">
      <c r="A101" s="3"/>
      <c r="B101" s="1"/>
      <c r="C101" s="34"/>
      <c r="D101" s="34"/>
      <c r="E101" s="2"/>
      <c r="F101" s="2"/>
      <c r="G101" s="405" t="s">
        <v>135</v>
      </c>
      <c r="H101" s="405"/>
      <c r="I101" s="209">
        <f>SUM(I2:I100)</f>
        <v>0</v>
      </c>
    </row>
    <row r="102" spans="1:9" s="4" customFormat="1" ht="15" customHeight="1" thickBot="1">
      <c r="A102" s="3"/>
      <c r="B102" s="1"/>
      <c r="C102" s="2"/>
      <c r="D102" s="68"/>
      <c r="E102" s="35"/>
      <c r="F102" s="2"/>
      <c r="G102" s="406" t="s">
        <v>426</v>
      </c>
      <c r="H102" s="406"/>
      <c r="I102" s="209">
        <f>IF(I101&lt;=100,I101,100)</f>
        <v>0</v>
      </c>
    </row>
    <row r="103" spans="2:7" s="47" customFormat="1" ht="15" customHeight="1">
      <c r="B103" s="48"/>
      <c r="C103" s="49"/>
      <c r="D103" s="67"/>
      <c r="E103" s="50"/>
      <c r="F103" s="49"/>
      <c r="G103" s="2"/>
    </row>
    <row r="104" spans="2:7" s="47" customFormat="1" ht="15">
      <c r="B104" s="48"/>
      <c r="C104" s="49"/>
      <c r="F104" s="49"/>
      <c r="G104" s="49"/>
    </row>
    <row r="105" spans="2:7" s="47" customFormat="1" ht="15">
      <c r="B105" s="48"/>
      <c r="C105" s="49"/>
      <c r="D105" s="67"/>
      <c r="E105" s="50"/>
      <c r="F105" s="49"/>
      <c r="G105" s="49"/>
    </row>
    <row r="106" spans="2:7" s="47" customFormat="1" ht="15">
      <c r="B106" s="48"/>
      <c r="C106" s="49"/>
      <c r="D106" s="67"/>
      <c r="E106" s="50"/>
      <c r="F106" s="49"/>
      <c r="G106" s="49"/>
    </row>
    <row r="107" spans="2:7" s="47" customFormat="1" ht="15">
      <c r="B107" s="48"/>
      <c r="C107" s="49"/>
      <c r="D107" s="49"/>
      <c r="E107" s="50"/>
      <c r="F107" s="49"/>
      <c r="G107" s="49"/>
    </row>
    <row r="108" spans="2:7" s="47" customFormat="1" ht="15">
      <c r="B108" s="48"/>
      <c r="C108" s="49"/>
      <c r="D108" s="49"/>
      <c r="E108" s="50"/>
      <c r="F108" s="49"/>
      <c r="G108" s="49"/>
    </row>
    <row r="109" spans="2:7" s="47" customFormat="1" ht="15">
      <c r="B109" s="48"/>
      <c r="C109" s="49"/>
      <c r="D109" s="49"/>
      <c r="E109" s="50"/>
      <c r="F109" s="49"/>
      <c r="G109" s="49"/>
    </row>
    <row r="110" spans="2:7" s="47" customFormat="1" ht="15">
      <c r="B110" s="48"/>
      <c r="C110" s="49"/>
      <c r="D110" s="64"/>
      <c r="E110" s="65"/>
      <c r="F110" s="66"/>
      <c r="G110" s="49"/>
    </row>
    <row r="111" spans="2:7" s="47" customFormat="1" ht="15">
      <c r="B111" s="48"/>
      <c r="C111" s="49"/>
      <c r="D111" s="64"/>
      <c r="E111" s="65"/>
      <c r="F111" s="66"/>
      <c r="G111" s="49"/>
    </row>
    <row r="112" spans="2:7" s="47" customFormat="1" ht="15">
      <c r="B112" s="48"/>
      <c r="C112" s="49"/>
      <c r="D112" s="64"/>
      <c r="E112" s="65"/>
      <c r="F112" s="66"/>
      <c r="G112" s="49"/>
    </row>
    <row r="113" spans="2:7" s="47" customFormat="1" ht="15">
      <c r="B113" s="48"/>
      <c r="C113" s="49"/>
      <c r="D113" s="64"/>
      <c r="E113" s="10"/>
      <c r="F113" s="9"/>
      <c r="G113" s="49"/>
    </row>
    <row r="114" spans="2:7" s="47" customFormat="1" ht="15">
      <c r="B114" s="48"/>
      <c r="C114" s="49"/>
      <c r="D114" s="5"/>
      <c r="E114" s="10"/>
      <c r="F114" s="9"/>
      <c r="G114" s="49"/>
    </row>
    <row r="115" spans="2:7" s="47" customFormat="1" ht="15">
      <c r="B115" s="48"/>
      <c r="C115" s="49"/>
      <c r="D115" s="5"/>
      <c r="E115" s="10"/>
      <c r="F115" s="9"/>
      <c r="G115" s="49"/>
    </row>
    <row r="116" spans="2:7" s="47" customFormat="1" ht="15">
      <c r="B116" s="48"/>
      <c r="C116" s="49"/>
      <c r="D116" s="49"/>
      <c r="E116" s="50"/>
      <c r="F116" s="49"/>
      <c r="G116" s="49"/>
    </row>
    <row r="117" spans="2:7" s="47" customFormat="1" ht="15">
      <c r="B117" s="48"/>
      <c r="C117" s="49"/>
      <c r="D117" s="49"/>
      <c r="E117" s="50"/>
      <c r="F117" s="49"/>
      <c r="G117" s="49"/>
    </row>
    <row r="118" spans="2:7" s="47" customFormat="1" ht="15">
      <c r="B118" s="48"/>
      <c r="C118" s="49"/>
      <c r="D118" s="49"/>
      <c r="E118" s="50"/>
      <c r="F118" s="49"/>
      <c r="G118" s="49"/>
    </row>
    <row r="119" spans="2:7" s="47" customFormat="1" ht="15">
      <c r="B119" s="48"/>
      <c r="C119" s="49"/>
      <c r="D119" s="49"/>
      <c r="E119" s="50"/>
      <c r="F119" s="49"/>
      <c r="G119" s="49"/>
    </row>
    <row r="120" spans="2:7" s="47" customFormat="1" ht="15">
      <c r="B120" s="48"/>
      <c r="C120" s="49"/>
      <c r="D120" s="49"/>
      <c r="E120" s="50"/>
      <c r="F120" s="49"/>
      <c r="G120" s="49"/>
    </row>
    <row r="121" spans="2:7" s="47" customFormat="1" ht="15">
      <c r="B121" s="48"/>
      <c r="C121" s="49"/>
      <c r="D121" s="49"/>
      <c r="E121" s="50"/>
      <c r="F121" s="49"/>
      <c r="G121" s="49"/>
    </row>
    <row r="122" spans="2:7" s="47" customFormat="1" ht="15">
      <c r="B122" s="48"/>
      <c r="C122" s="49"/>
      <c r="D122" s="49"/>
      <c r="E122" s="50"/>
      <c r="F122" s="49"/>
      <c r="G122" s="49"/>
    </row>
    <row r="123" spans="2:7" s="47" customFormat="1" ht="15">
      <c r="B123" s="48"/>
      <c r="C123" s="49"/>
      <c r="D123" s="49"/>
      <c r="E123" s="50"/>
      <c r="F123" s="49"/>
      <c r="G123" s="49"/>
    </row>
    <row r="124" spans="2:7" s="47" customFormat="1" ht="15">
      <c r="B124" s="48"/>
      <c r="C124" s="49"/>
      <c r="D124" s="49"/>
      <c r="E124" s="50"/>
      <c r="F124" s="49"/>
      <c r="G124" s="49"/>
    </row>
    <row r="125" spans="2:7" s="47" customFormat="1" ht="15">
      <c r="B125" s="48"/>
      <c r="C125" s="49"/>
      <c r="D125" s="49"/>
      <c r="E125" s="50"/>
      <c r="F125" s="49"/>
      <c r="G125" s="49"/>
    </row>
    <row r="126" spans="2:7" s="47" customFormat="1" ht="15">
      <c r="B126" s="48"/>
      <c r="C126" s="49"/>
      <c r="D126" s="49"/>
      <c r="E126" s="50"/>
      <c r="F126" s="49"/>
      <c r="G126" s="49"/>
    </row>
    <row r="127" spans="2:7" s="47" customFormat="1" ht="15">
      <c r="B127" s="48"/>
      <c r="C127" s="49"/>
      <c r="D127" s="49"/>
      <c r="E127" s="50"/>
      <c r="F127" s="49"/>
      <c r="G127" s="49"/>
    </row>
    <row r="128" spans="2:7" s="47" customFormat="1" ht="15">
      <c r="B128" s="48"/>
      <c r="C128" s="49"/>
      <c r="D128" s="49"/>
      <c r="E128" s="50"/>
      <c r="F128" s="49"/>
      <c r="G128" s="49"/>
    </row>
    <row r="129" spans="2:7" s="47" customFormat="1" ht="15">
      <c r="B129" s="48"/>
      <c r="C129" s="49"/>
      <c r="D129" s="49"/>
      <c r="E129" s="50"/>
      <c r="F129" s="49"/>
      <c r="G129" s="49"/>
    </row>
    <row r="130" spans="2:7" s="47" customFormat="1" ht="15">
      <c r="B130" s="48"/>
      <c r="C130" s="49"/>
      <c r="D130" s="49"/>
      <c r="E130" s="50"/>
      <c r="F130" s="49"/>
      <c r="G130" s="49"/>
    </row>
    <row r="131" spans="2:7" s="47" customFormat="1" ht="15">
      <c r="B131" s="48"/>
      <c r="C131" s="49"/>
      <c r="D131" s="49"/>
      <c r="E131" s="50"/>
      <c r="F131" s="49"/>
      <c r="G131" s="49"/>
    </row>
    <row r="132" spans="2:7" s="47" customFormat="1" ht="15">
      <c r="B132" s="48"/>
      <c r="C132" s="49"/>
      <c r="D132" s="49"/>
      <c r="E132" s="50"/>
      <c r="F132" s="49"/>
      <c r="G132" s="49"/>
    </row>
    <row r="133" spans="2:7" s="47" customFormat="1" ht="15">
      <c r="B133" s="48"/>
      <c r="C133" s="49"/>
      <c r="D133" s="49"/>
      <c r="E133" s="50"/>
      <c r="F133" s="49"/>
      <c r="G133" s="49"/>
    </row>
    <row r="134" spans="2:7" s="47" customFormat="1" ht="15">
      <c r="B134" s="48"/>
      <c r="C134" s="49"/>
      <c r="D134" s="49"/>
      <c r="E134" s="50"/>
      <c r="F134" s="49"/>
      <c r="G134" s="49"/>
    </row>
    <row r="135" spans="2:7" s="47" customFormat="1" ht="15">
      <c r="B135" s="48"/>
      <c r="C135" s="49"/>
      <c r="D135" s="49"/>
      <c r="E135" s="50"/>
      <c r="F135" s="49"/>
      <c r="G135" s="49"/>
    </row>
    <row r="136" spans="2:7" s="47" customFormat="1" ht="15">
      <c r="B136" s="48"/>
      <c r="C136" s="49"/>
      <c r="D136" s="49"/>
      <c r="E136" s="50"/>
      <c r="F136" s="49"/>
      <c r="G136" s="49"/>
    </row>
    <row r="137" spans="2:7" s="47" customFormat="1" ht="15">
      <c r="B137" s="48"/>
      <c r="C137" s="49"/>
      <c r="D137" s="49"/>
      <c r="E137" s="50"/>
      <c r="F137" s="49"/>
      <c r="G137" s="49"/>
    </row>
    <row r="138" spans="2:7" s="47" customFormat="1" ht="15">
      <c r="B138" s="48"/>
      <c r="C138" s="49"/>
      <c r="D138" s="49"/>
      <c r="E138" s="50"/>
      <c r="F138" s="49"/>
      <c r="G138" s="49"/>
    </row>
    <row r="139" spans="2:7" s="47" customFormat="1" ht="15">
      <c r="B139" s="48"/>
      <c r="C139" s="49"/>
      <c r="D139" s="49"/>
      <c r="E139" s="50"/>
      <c r="F139" s="49"/>
      <c r="G139" s="49"/>
    </row>
    <row r="140" spans="2:7" s="47" customFormat="1" ht="15">
      <c r="B140" s="48"/>
      <c r="C140" s="49"/>
      <c r="D140" s="49"/>
      <c r="E140" s="50"/>
      <c r="F140" s="49"/>
      <c r="G140" s="49"/>
    </row>
    <row r="141" spans="2:7" s="47" customFormat="1" ht="15">
      <c r="B141" s="48"/>
      <c r="C141" s="49"/>
      <c r="D141" s="49"/>
      <c r="E141" s="50"/>
      <c r="F141" s="49"/>
      <c r="G141" s="49"/>
    </row>
    <row r="142" spans="2:7" s="47" customFormat="1" ht="15">
      <c r="B142" s="48"/>
      <c r="C142" s="49"/>
      <c r="D142" s="49"/>
      <c r="E142" s="50"/>
      <c r="F142" s="49"/>
      <c r="G142" s="49"/>
    </row>
    <row r="143" spans="2:7" s="47" customFormat="1" ht="15">
      <c r="B143" s="48"/>
      <c r="C143" s="49"/>
      <c r="D143" s="49"/>
      <c r="E143" s="50"/>
      <c r="F143" s="49"/>
      <c r="G143" s="49"/>
    </row>
    <row r="144" spans="2:7" s="47" customFormat="1" ht="15">
      <c r="B144" s="48"/>
      <c r="C144" s="49"/>
      <c r="D144" s="49"/>
      <c r="E144" s="50"/>
      <c r="F144" s="49"/>
      <c r="G144" s="49"/>
    </row>
    <row r="145" spans="2:7" s="47" customFormat="1" ht="15">
      <c r="B145" s="48"/>
      <c r="C145" s="49"/>
      <c r="D145" s="49"/>
      <c r="E145" s="50"/>
      <c r="F145" s="49"/>
      <c r="G145" s="49"/>
    </row>
    <row r="146" spans="2:7" s="47" customFormat="1" ht="15">
      <c r="B146" s="48"/>
      <c r="C146" s="49"/>
      <c r="D146" s="49"/>
      <c r="E146" s="50"/>
      <c r="F146" s="49"/>
      <c r="G146" s="49"/>
    </row>
    <row r="147" spans="2:7" s="47" customFormat="1" ht="15">
      <c r="B147" s="48"/>
      <c r="C147" s="49"/>
      <c r="D147" s="49"/>
      <c r="E147" s="50"/>
      <c r="F147" s="49"/>
      <c r="G147" s="49"/>
    </row>
    <row r="148" spans="2:7" s="47" customFormat="1" ht="15">
      <c r="B148" s="48"/>
      <c r="C148" s="49"/>
      <c r="D148" s="49"/>
      <c r="E148" s="50"/>
      <c r="F148" s="49"/>
      <c r="G148" s="49"/>
    </row>
    <row r="149" spans="2:7" s="47" customFormat="1" ht="15">
      <c r="B149" s="48"/>
      <c r="C149" s="49"/>
      <c r="D149" s="49"/>
      <c r="E149" s="50"/>
      <c r="F149" s="49"/>
      <c r="G149" s="49"/>
    </row>
    <row r="150" spans="2:7" s="47" customFormat="1" ht="15">
      <c r="B150" s="48"/>
      <c r="C150" s="49"/>
      <c r="D150" s="49"/>
      <c r="E150" s="50"/>
      <c r="F150" s="49"/>
      <c r="G150" s="49"/>
    </row>
    <row r="151" spans="2:7" s="47" customFormat="1" ht="15">
      <c r="B151" s="48"/>
      <c r="C151" s="49"/>
      <c r="D151" s="49"/>
      <c r="E151" s="50"/>
      <c r="F151" s="49"/>
      <c r="G151" s="49"/>
    </row>
    <row r="152" spans="2:7" s="47" customFormat="1" ht="15">
      <c r="B152" s="48"/>
      <c r="C152" s="49"/>
      <c r="D152" s="49"/>
      <c r="E152" s="50"/>
      <c r="F152" s="49"/>
      <c r="G152" s="49"/>
    </row>
    <row r="153" spans="2:7" s="47" customFormat="1" ht="15">
      <c r="B153" s="48"/>
      <c r="C153" s="49"/>
      <c r="D153" s="49"/>
      <c r="E153" s="50"/>
      <c r="F153" s="49"/>
      <c r="G153" s="49"/>
    </row>
    <row r="154" spans="2:7" s="47" customFormat="1" ht="15">
      <c r="B154" s="48"/>
      <c r="C154" s="49"/>
      <c r="D154" s="49"/>
      <c r="E154" s="50"/>
      <c r="F154" s="49"/>
      <c r="G154" s="49"/>
    </row>
    <row r="155" spans="2:7" s="47" customFormat="1" ht="15">
      <c r="B155" s="48"/>
      <c r="C155" s="49"/>
      <c r="D155" s="49"/>
      <c r="E155" s="50"/>
      <c r="F155" s="49"/>
      <c r="G155" s="49"/>
    </row>
    <row r="156" spans="2:7" s="47" customFormat="1" ht="15">
      <c r="B156" s="48"/>
      <c r="C156" s="49"/>
      <c r="D156" s="49"/>
      <c r="E156" s="50"/>
      <c r="F156" s="49"/>
      <c r="G156" s="49"/>
    </row>
    <row r="157" spans="2:7" s="47" customFormat="1" ht="15">
      <c r="B157" s="48"/>
      <c r="C157" s="49"/>
      <c r="D157" s="49"/>
      <c r="E157" s="50"/>
      <c r="F157" s="49"/>
      <c r="G157" s="49"/>
    </row>
    <row r="158" spans="2:7" s="47" customFormat="1" ht="15">
      <c r="B158" s="48"/>
      <c r="C158" s="49"/>
      <c r="D158" s="49"/>
      <c r="E158" s="50"/>
      <c r="F158" s="49"/>
      <c r="G158" s="49"/>
    </row>
    <row r="159" spans="2:7" s="47" customFormat="1" ht="15">
      <c r="B159" s="48"/>
      <c r="C159" s="49"/>
      <c r="D159" s="49"/>
      <c r="E159" s="50"/>
      <c r="F159" s="49"/>
      <c r="G159" s="49"/>
    </row>
    <row r="160" spans="2:7" s="47" customFormat="1" ht="15">
      <c r="B160" s="48"/>
      <c r="C160" s="49"/>
      <c r="D160" s="49"/>
      <c r="E160" s="50"/>
      <c r="F160" s="49"/>
      <c r="G160" s="49"/>
    </row>
    <row r="161" spans="2:7" s="47" customFormat="1" ht="15">
      <c r="B161" s="48"/>
      <c r="C161" s="49"/>
      <c r="D161" s="49"/>
      <c r="E161" s="50"/>
      <c r="F161" s="49"/>
      <c r="G161" s="49"/>
    </row>
    <row r="162" spans="2:7" s="47" customFormat="1" ht="15">
      <c r="B162" s="48"/>
      <c r="C162" s="49"/>
      <c r="D162" s="49"/>
      <c r="E162" s="50"/>
      <c r="F162" s="49"/>
      <c r="G162" s="49"/>
    </row>
    <row r="163" spans="2:7" s="47" customFormat="1" ht="15">
      <c r="B163" s="48"/>
      <c r="C163" s="49"/>
      <c r="D163" s="49"/>
      <c r="E163" s="50"/>
      <c r="F163" s="49"/>
      <c r="G163" s="49"/>
    </row>
    <row r="164" spans="2:7" s="47" customFormat="1" ht="15">
      <c r="B164" s="48"/>
      <c r="C164" s="49"/>
      <c r="D164" s="49"/>
      <c r="E164" s="50"/>
      <c r="F164" s="49"/>
      <c r="G164" s="49"/>
    </row>
    <row r="165" spans="2:7" s="47" customFormat="1" ht="15">
      <c r="B165" s="48"/>
      <c r="C165" s="49"/>
      <c r="D165" s="49"/>
      <c r="E165" s="50"/>
      <c r="F165" s="49"/>
      <c r="G165" s="49"/>
    </row>
    <row r="166" spans="2:7" s="47" customFormat="1" ht="15">
      <c r="B166" s="48"/>
      <c r="C166" s="49"/>
      <c r="D166" s="49"/>
      <c r="E166" s="50"/>
      <c r="F166" s="49"/>
      <c r="G166" s="49"/>
    </row>
    <row r="167" spans="2:7" s="47" customFormat="1" ht="15">
      <c r="B167" s="48"/>
      <c r="C167" s="49"/>
      <c r="D167" s="49"/>
      <c r="E167" s="50"/>
      <c r="F167" s="49"/>
      <c r="G167" s="49"/>
    </row>
    <row r="168" spans="2:7" s="47" customFormat="1" ht="15">
      <c r="B168" s="48"/>
      <c r="C168" s="49"/>
      <c r="D168" s="49"/>
      <c r="E168" s="50"/>
      <c r="F168" s="49"/>
      <c r="G168" s="49"/>
    </row>
    <row r="169" spans="2:7" s="47" customFormat="1" ht="15">
      <c r="B169" s="48"/>
      <c r="C169" s="49"/>
      <c r="D169" s="49"/>
      <c r="E169" s="50"/>
      <c r="F169" s="49"/>
      <c r="G169" s="49"/>
    </row>
    <row r="170" spans="2:7" s="47" customFormat="1" ht="15">
      <c r="B170" s="48"/>
      <c r="C170" s="49"/>
      <c r="D170" s="49"/>
      <c r="E170" s="50"/>
      <c r="F170" s="49"/>
      <c r="G170" s="49"/>
    </row>
    <row r="171" spans="2:7" s="47" customFormat="1" ht="15">
      <c r="B171" s="48"/>
      <c r="C171" s="49"/>
      <c r="D171" s="49"/>
      <c r="E171" s="50"/>
      <c r="F171" s="49"/>
      <c r="G171" s="49"/>
    </row>
    <row r="172" spans="2:7" s="47" customFormat="1" ht="15">
      <c r="B172" s="48"/>
      <c r="C172" s="49"/>
      <c r="D172" s="49"/>
      <c r="E172" s="50"/>
      <c r="F172" s="49"/>
      <c r="G172" s="49"/>
    </row>
    <row r="173" spans="2:7" s="47" customFormat="1" ht="15">
      <c r="B173" s="48"/>
      <c r="C173" s="49"/>
      <c r="D173" s="49"/>
      <c r="E173" s="50"/>
      <c r="F173" s="49"/>
      <c r="G173" s="49"/>
    </row>
    <row r="174" spans="2:7" s="47" customFormat="1" ht="15">
      <c r="B174" s="48"/>
      <c r="C174" s="49"/>
      <c r="D174" s="49"/>
      <c r="E174" s="50"/>
      <c r="F174" s="49"/>
      <c r="G174" s="49"/>
    </row>
    <row r="175" spans="2:7" s="47" customFormat="1" ht="15">
      <c r="B175" s="48"/>
      <c r="C175" s="49"/>
      <c r="D175" s="49"/>
      <c r="E175" s="50"/>
      <c r="F175" s="49"/>
      <c r="G175" s="49"/>
    </row>
    <row r="176" spans="2:7" s="47" customFormat="1" ht="15">
      <c r="B176" s="48"/>
      <c r="C176" s="49"/>
      <c r="D176" s="49"/>
      <c r="E176" s="50"/>
      <c r="F176" s="49"/>
      <c r="G176" s="49"/>
    </row>
    <row r="177" spans="2:7" s="47" customFormat="1" ht="15">
      <c r="B177" s="48"/>
      <c r="C177" s="49"/>
      <c r="D177" s="49"/>
      <c r="E177" s="50"/>
      <c r="F177" s="49"/>
      <c r="G177" s="49"/>
    </row>
    <row r="178" spans="2:7" s="47" customFormat="1" ht="15">
      <c r="B178" s="48"/>
      <c r="C178" s="49"/>
      <c r="D178" s="49"/>
      <c r="E178" s="50"/>
      <c r="F178" s="49"/>
      <c r="G178" s="49"/>
    </row>
    <row r="179" spans="2:7" s="47" customFormat="1" ht="15">
      <c r="B179" s="48"/>
      <c r="C179" s="49"/>
      <c r="D179" s="49"/>
      <c r="E179" s="50"/>
      <c r="F179" s="49"/>
      <c r="G179" s="49"/>
    </row>
    <row r="180" spans="2:7" s="47" customFormat="1" ht="15">
      <c r="B180" s="48"/>
      <c r="C180" s="49"/>
      <c r="D180" s="49"/>
      <c r="E180" s="50"/>
      <c r="F180" s="49"/>
      <c r="G180" s="49"/>
    </row>
    <row r="181" spans="2:7" s="47" customFormat="1" ht="15">
      <c r="B181" s="48"/>
      <c r="C181" s="49"/>
      <c r="D181" s="49"/>
      <c r="E181" s="50"/>
      <c r="F181" s="49"/>
      <c r="G181" s="49"/>
    </row>
    <row r="182" spans="2:7" s="47" customFormat="1" ht="15">
      <c r="B182" s="48"/>
      <c r="C182" s="49"/>
      <c r="D182" s="49"/>
      <c r="E182" s="50"/>
      <c r="F182" s="49"/>
      <c r="G182" s="49"/>
    </row>
    <row r="183" spans="2:7" s="47" customFormat="1" ht="15">
      <c r="B183" s="48"/>
      <c r="C183" s="49"/>
      <c r="D183" s="49"/>
      <c r="E183" s="50"/>
      <c r="F183" s="49"/>
      <c r="G183" s="49"/>
    </row>
    <row r="184" spans="2:7" s="47" customFormat="1" ht="15">
      <c r="B184" s="48"/>
      <c r="C184" s="49"/>
      <c r="D184" s="49"/>
      <c r="E184" s="50"/>
      <c r="F184" s="49"/>
      <c r="G184" s="49"/>
    </row>
    <row r="185" spans="2:7" s="47" customFormat="1" ht="15">
      <c r="B185" s="48"/>
      <c r="C185" s="49"/>
      <c r="D185" s="49"/>
      <c r="E185" s="50"/>
      <c r="F185" s="49"/>
      <c r="G185" s="49"/>
    </row>
    <row r="186" spans="2:7" s="47" customFormat="1" ht="15">
      <c r="B186" s="48"/>
      <c r="C186" s="49"/>
      <c r="D186" s="49"/>
      <c r="E186" s="50"/>
      <c r="F186" s="49"/>
      <c r="G186" s="49"/>
    </row>
    <row r="187" spans="2:7" s="47" customFormat="1" ht="15">
      <c r="B187" s="48"/>
      <c r="C187" s="49"/>
      <c r="D187" s="49"/>
      <c r="E187" s="50"/>
      <c r="F187" s="49"/>
      <c r="G187" s="49"/>
    </row>
    <row r="188" spans="2:7" s="47" customFormat="1" ht="15">
      <c r="B188" s="48"/>
      <c r="C188" s="49"/>
      <c r="D188" s="49"/>
      <c r="E188" s="50"/>
      <c r="F188" s="49"/>
      <c r="G188" s="49"/>
    </row>
    <row r="189" spans="2:7" s="47" customFormat="1" ht="15">
      <c r="B189" s="48"/>
      <c r="C189" s="49"/>
      <c r="D189" s="49"/>
      <c r="E189" s="50"/>
      <c r="F189" s="49"/>
      <c r="G189" s="49"/>
    </row>
    <row r="190" spans="2:7" s="47" customFormat="1" ht="15">
      <c r="B190" s="48"/>
      <c r="C190" s="49"/>
      <c r="D190" s="49"/>
      <c r="E190" s="50"/>
      <c r="F190" s="49"/>
      <c r="G190" s="49"/>
    </row>
    <row r="191" spans="2:7" s="47" customFormat="1" ht="15">
      <c r="B191" s="48"/>
      <c r="C191" s="49"/>
      <c r="D191" s="49"/>
      <c r="E191" s="50"/>
      <c r="F191" s="49"/>
      <c r="G191" s="49"/>
    </row>
    <row r="192" spans="2:7" s="47" customFormat="1" ht="15">
      <c r="B192" s="48"/>
      <c r="C192" s="49"/>
      <c r="D192" s="49"/>
      <c r="E192" s="50"/>
      <c r="F192" s="49"/>
      <c r="G192" s="49"/>
    </row>
    <row r="193" spans="2:7" s="47" customFormat="1" ht="15">
      <c r="B193" s="48"/>
      <c r="C193" s="49"/>
      <c r="D193" s="49"/>
      <c r="E193" s="50"/>
      <c r="F193" s="49"/>
      <c r="G193" s="49"/>
    </row>
    <row r="194" spans="2:7" s="47" customFormat="1" ht="15">
      <c r="B194" s="48"/>
      <c r="C194" s="49"/>
      <c r="D194" s="49"/>
      <c r="E194" s="50"/>
      <c r="F194" s="49"/>
      <c r="G194" s="49"/>
    </row>
    <row r="195" spans="2:7" s="47" customFormat="1" ht="15">
      <c r="B195" s="48"/>
      <c r="C195" s="49"/>
      <c r="D195" s="49"/>
      <c r="E195" s="50"/>
      <c r="F195" s="49"/>
      <c r="G195" s="49"/>
    </row>
    <row r="196" spans="2:7" s="47" customFormat="1" ht="15">
      <c r="B196" s="48"/>
      <c r="C196" s="49"/>
      <c r="D196" s="49"/>
      <c r="E196" s="50"/>
      <c r="F196" s="49"/>
      <c r="G196" s="49"/>
    </row>
    <row r="197" spans="2:7" s="47" customFormat="1" ht="15">
      <c r="B197" s="48"/>
      <c r="C197" s="49"/>
      <c r="D197" s="49"/>
      <c r="E197" s="50"/>
      <c r="F197" s="49"/>
      <c r="G197" s="49"/>
    </row>
    <row r="198" spans="2:7" s="47" customFormat="1" ht="15">
      <c r="B198" s="48"/>
      <c r="C198" s="49"/>
      <c r="D198" s="49"/>
      <c r="E198" s="50"/>
      <c r="F198" s="49"/>
      <c r="G198" s="49"/>
    </row>
    <row r="199" spans="2:7" s="47" customFormat="1" ht="15">
      <c r="B199" s="48"/>
      <c r="C199" s="49"/>
      <c r="D199" s="49"/>
      <c r="E199" s="50"/>
      <c r="F199" s="49"/>
      <c r="G199" s="49"/>
    </row>
    <row r="200" spans="2:7" s="47" customFormat="1" ht="15">
      <c r="B200" s="48"/>
      <c r="C200" s="49"/>
      <c r="D200" s="49"/>
      <c r="E200" s="50"/>
      <c r="F200" s="49"/>
      <c r="G200" s="49"/>
    </row>
    <row r="201" spans="2:7" s="47" customFormat="1" ht="15">
      <c r="B201" s="48"/>
      <c r="C201" s="49"/>
      <c r="D201" s="49"/>
      <c r="E201" s="50"/>
      <c r="F201" s="49"/>
      <c r="G201" s="49"/>
    </row>
    <row r="202" spans="2:7" s="47" customFormat="1" ht="15">
      <c r="B202" s="48"/>
      <c r="C202" s="49"/>
      <c r="D202" s="49"/>
      <c r="E202" s="50"/>
      <c r="F202" s="49"/>
      <c r="G202" s="49"/>
    </row>
    <row r="203" spans="2:7" s="47" customFormat="1" ht="15">
      <c r="B203" s="48"/>
      <c r="C203" s="49"/>
      <c r="D203" s="49"/>
      <c r="E203" s="50"/>
      <c r="F203" s="49"/>
      <c r="G203" s="49"/>
    </row>
    <row r="204" spans="2:7" s="47" customFormat="1" ht="15">
      <c r="B204" s="48"/>
      <c r="C204" s="49"/>
      <c r="D204" s="49"/>
      <c r="E204" s="50"/>
      <c r="F204" s="49"/>
      <c r="G204" s="49"/>
    </row>
    <row r="205" spans="2:7" s="47" customFormat="1" ht="15">
      <c r="B205" s="48"/>
      <c r="C205" s="49"/>
      <c r="D205" s="49"/>
      <c r="E205" s="50"/>
      <c r="F205" s="49"/>
      <c r="G205" s="49"/>
    </row>
    <row r="206" spans="2:7" s="47" customFormat="1" ht="15">
      <c r="B206" s="48"/>
      <c r="C206" s="49"/>
      <c r="D206" s="49"/>
      <c r="E206" s="50"/>
      <c r="F206" s="49"/>
      <c r="G206" s="49"/>
    </row>
    <row r="207" spans="2:7" s="47" customFormat="1" ht="15">
      <c r="B207" s="48"/>
      <c r="C207" s="49"/>
      <c r="D207" s="49"/>
      <c r="E207" s="50"/>
      <c r="F207" s="49"/>
      <c r="G207" s="49"/>
    </row>
    <row r="208" spans="2:7" s="47" customFormat="1" ht="15">
      <c r="B208" s="48"/>
      <c r="C208" s="49"/>
      <c r="D208" s="49"/>
      <c r="E208" s="50"/>
      <c r="F208" s="49"/>
      <c r="G208" s="49"/>
    </row>
    <row r="209" spans="2:7" s="47" customFormat="1" ht="15">
      <c r="B209" s="48"/>
      <c r="C209" s="49"/>
      <c r="D209" s="49"/>
      <c r="E209" s="50"/>
      <c r="F209" s="49"/>
      <c r="G209" s="49"/>
    </row>
    <row r="210" spans="2:7" s="47" customFormat="1" ht="15">
      <c r="B210" s="48"/>
      <c r="C210" s="49"/>
      <c r="D210" s="49"/>
      <c r="E210" s="50"/>
      <c r="F210" s="49"/>
      <c r="G210" s="49"/>
    </row>
    <row r="211" spans="2:7" s="47" customFormat="1" ht="15">
      <c r="B211" s="48"/>
      <c r="C211" s="49"/>
      <c r="D211" s="49"/>
      <c r="E211" s="50"/>
      <c r="F211" s="49"/>
      <c r="G211" s="49"/>
    </row>
    <row r="212" spans="2:7" s="47" customFormat="1" ht="15">
      <c r="B212" s="48"/>
      <c r="C212" s="49"/>
      <c r="D212" s="49"/>
      <c r="E212" s="50"/>
      <c r="F212" s="49"/>
      <c r="G212" s="49"/>
    </row>
    <row r="213" spans="2:7" s="47" customFormat="1" ht="15">
      <c r="B213" s="48"/>
      <c r="C213" s="49"/>
      <c r="D213" s="49"/>
      <c r="E213" s="50"/>
      <c r="F213" s="49"/>
      <c r="G213" s="49"/>
    </row>
    <row r="214" spans="2:7" s="47" customFormat="1" ht="15">
      <c r="B214" s="48"/>
      <c r="C214" s="49"/>
      <c r="D214" s="49"/>
      <c r="E214" s="50"/>
      <c r="F214" s="49"/>
      <c r="G214" s="49"/>
    </row>
    <row r="215" spans="2:7" s="47" customFormat="1" ht="15">
      <c r="B215" s="48"/>
      <c r="C215" s="49"/>
      <c r="D215" s="49"/>
      <c r="E215" s="50"/>
      <c r="F215" s="49"/>
      <c r="G215" s="49"/>
    </row>
    <row r="216" spans="2:7" s="47" customFormat="1" ht="15">
      <c r="B216" s="48"/>
      <c r="C216" s="49"/>
      <c r="D216" s="49"/>
      <c r="E216" s="50"/>
      <c r="F216" s="49"/>
      <c r="G216" s="49"/>
    </row>
    <row r="217" spans="2:7" s="47" customFormat="1" ht="15">
      <c r="B217" s="48"/>
      <c r="C217" s="49"/>
      <c r="D217" s="49"/>
      <c r="E217" s="50"/>
      <c r="F217" s="49"/>
      <c r="G217" s="49"/>
    </row>
    <row r="218" spans="2:7" s="47" customFormat="1" ht="15">
      <c r="B218" s="48"/>
      <c r="C218" s="49"/>
      <c r="D218" s="49"/>
      <c r="E218" s="50"/>
      <c r="F218" s="49"/>
      <c r="G218" s="49"/>
    </row>
    <row r="219" spans="2:7" s="47" customFormat="1" ht="15">
      <c r="B219" s="48"/>
      <c r="C219" s="49"/>
      <c r="D219" s="49"/>
      <c r="E219" s="50"/>
      <c r="F219" s="49"/>
      <c r="G219" s="49"/>
    </row>
    <row r="220" spans="2:7" s="47" customFormat="1" ht="15">
      <c r="B220" s="48"/>
      <c r="C220" s="49"/>
      <c r="D220" s="49"/>
      <c r="E220" s="50"/>
      <c r="F220" s="49"/>
      <c r="G220" s="49"/>
    </row>
    <row r="221" spans="2:7" s="47" customFormat="1" ht="15">
      <c r="B221" s="48"/>
      <c r="C221" s="49"/>
      <c r="D221" s="49"/>
      <c r="E221" s="50"/>
      <c r="F221" s="49"/>
      <c r="G221" s="49"/>
    </row>
    <row r="222" spans="2:7" s="47" customFormat="1" ht="15">
      <c r="B222" s="48"/>
      <c r="C222" s="49"/>
      <c r="D222" s="49"/>
      <c r="E222" s="50"/>
      <c r="F222" s="49"/>
      <c r="G222" s="49"/>
    </row>
    <row r="223" spans="2:7" s="47" customFormat="1" ht="15">
      <c r="B223" s="48"/>
      <c r="C223" s="49"/>
      <c r="D223" s="49"/>
      <c r="E223" s="50"/>
      <c r="F223" s="49"/>
      <c r="G223" s="49"/>
    </row>
    <row r="224" spans="2:7" s="47" customFormat="1" ht="15">
      <c r="B224" s="48"/>
      <c r="C224" s="49"/>
      <c r="D224" s="49"/>
      <c r="E224" s="50"/>
      <c r="F224" s="49"/>
      <c r="G224" s="49"/>
    </row>
    <row r="225" spans="2:7" s="47" customFormat="1" ht="15">
      <c r="B225" s="48"/>
      <c r="C225" s="49"/>
      <c r="D225" s="49"/>
      <c r="E225" s="50"/>
      <c r="F225" s="49"/>
      <c r="G225" s="49"/>
    </row>
    <row r="226" spans="2:7" s="47" customFormat="1" ht="15">
      <c r="B226" s="48"/>
      <c r="C226" s="49"/>
      <c r="D226" s="49"/>
      <c r="E226" s="50"/>
      <c r="F226" s="49"/>
      <c r="G226" s="49"/>
    </row>
    <row r="227" spans="2:7" s="47" customFormat="1" ht="15">
      <c r="B227" s="48"/>
      <c r="C227" s="49"/>
      <c r="D227" s="49"/>
      <c r="E227" s="50"/>
      <c r="F227" s="49"/>
      <c r="G227" s="49"/>
    </row>
    <row r="228" spans="2:7" s="47" customFormat="1" ht="15">
      <c r="B228" s="48"/>
      <c r="C228" s="49"/>
      <c r="D228" s="49"/>
      <c r="E228" s="50"/>
      <c r="F228" s="49"/>
      <c r="G228" s="49"/>
    </row>
    <row r="229" spans="2:7" s="47" customFormat="1" ht="15">
      <c r="B229" s="48"/>
      <c r="C229" s="49"/>
      <c r="D229" s="49"/>
      <c r="E229" s="50"/>
      <c r="F229" s="49"/>
      <c r="G229" s="49"/>
    </row>
    <row r="230" spans="2:7" s="47" customFormat="1" ht="15">
      <c r="B230" s="48"/>
      <c r="C230" s="49"/>
      <c r="D230" s="49"/>
      <c r="E230" s="50"/>
      <c r="F230" s="49"/>
      <c r="G230" s="49"/>
    </row>
    <row r="231" spans="2:7" s="47" customFormat="1" ht="15">
      <c r="B231" s="48"/>
      <c r="C231" s="49"/>
      <c r="D231" s="49"/>
      <c r="E231" s="50"/>
      <c r="F231" s="49"/>
      <c r="G231" s="49"/>
    </row>
    <row r="232" spans="2:7" s="47" customFormat="1" ht="15">
      <c r="B232" s="48"/>
      <c r="C232" s="49"/>
      <c r="D232" s="49"/>
      <c r="E232" s="50"/>
      <c r="F232" s="49"/>
      <c r="G232" s="49"/>
    </row>
    <row r="233" spans="2:7" s="47" customFormat="1" ht="15">
      <c r="B233" s="48"/>
      <c r="C233" s="49"/>
      <c r="D233" s="49"/>
      <c r="E233" s="50"/>
      <c r="F233" s="49"/>
      <c r="G233" s="49"/>
    </row>
    <row r="234" spans="2:7" s="47" customFormat="1" ht="15">
      <c r="B234" s="48"/>
      <c r="C234" s="49"/>
      <c r="D234" s="49"/>
      <c r="E234" s="50"/>
      <c r="F234" s="49"/>
      <c r="G234" s="49"/>
    </row>
    <row r="235" spans="2:7" s="47" customFormat="1" ht="15">
      <c r="B235" s="48"/>
      <c r="C235" s="49"/>
      <c r="D235" s="49"/>
      <c r="E235" s="50"/>
      <c r="F235" s="49"/>
      <c r="G235" s="49"/>
    </row>
    <row r="236" spans="2:7" s="47" customFormat="1" ht="15">
      <c r="B236" s="48"/>
      <c r="C236" s="49"/>
      <c r="D236" s="49"/>
      <c r="E236" s="50"/>
      <c r="F236" s="49"/>
      <c r="G236" s="49"/>
    </row>
    <row r="237" spans="2:7" s="47" customFormat="1" ht="15">
      <c r="B237" s="48"/>
      <c r="C237" s="49"/>
      <c r="D237" s="49"/>
      <c r="E237" s="50"/>
      <c r="F237" s="49"/>
      <c r="G237" s="49"/>
    </row>
    <row r="238" spans="2:7" s="47" customFormat="1" ht="15">
      <c r="B238" s="48"/>
      <c r="C238" s="49"/>
      <c r="D238" s="49"/>
      <c r="E238" s="50"/>
      <c r="F238" s="49"/>
      <c r="G238" s="49"/>
    </row>
    <row r="239" spans="2:7" s="47" customFormat="1" ht="15">
      <c r="B239" s="48"/>
      <c r="C239" s="49"/>
      <c r="D239" s="49"/>
      <c r="E239" s="50"/>
      <c r="F239" s="49"/>
      <c r="G239" s="49"/>
    </row>
    <row r="240" spans="2:7" s="47" customFormat="1" ht="15">
      <c r="B240" s="48"/>
      <c r="C240" s="49"/>
      <c r="D240" s="49"/>
      <c r="E240" s="50"/>
      <c r="F240" s="49"/>
      <c r="G240" s="49"/>
    </row>
    <row r="241" spans="2:7" s="47" customFormat="1" ht="15">
      <c r="B241" s="48"/>
      <c r="C241" s="49"/>
      <c r="D241" s="49"/>
      <c r="E241" s="50"/>
      <c r="F241" s="49"/>
      <c r="G241" s="49"/>
    </row>
    <row r="242" spans="2:7" s="47" customFormat="1" ht="15">
      <c r="B242" s="48"/>
      <c r="C242" s="49"/>
      <c r="D242" s="49"/>
      <c r="E242" s="50"/>
      <c r="F242" s="49"/>
      <c r="G242" s="49"/>
    </row>
    <row r="243" spans="2:7" s="47" customFormat="1" ht="15">
      <c r="B243" s="48"/>
      <c r="C243" s="49"/>
      <c r="D243" s="49"/>
      <c r="E243" s="50"/>
      <c r="F243" s="49"/>
      <c r="G243" s="49"/>
    </row>
    <row r="244" spans="2:7" s="47" customFormat="1" ht="15">
      <c r="B244" s="48"/>
      <c r="C244" s="49"/>
      <c r="D244" s="49"/>
      <c r="E244" s="50"/>
      <c r="F244" s="49"/>
      <c r="G244" s="49"/>
    </row>
    <row r="245" spans="2:7" s="47" customFormat="1" ht="15">
      <c r="B245" s="48"/>
      <c r="C245" s="49"/>
      <c r="D245" s="49"/>
      <c r="E245" s="50"/>
      <c r="F245" s="49"/>
      <c r="G245" s="49"/>
    </row>
    <row r="246" spans="2:7" s="47" customFormat="1" ht="15">
      <c r="B246" s="48"/>
      <c r="C246" s="49"/>
      <c r="D246" s="49"/>
      <c r="E246" s="50"/>
      <c r="F246" s="49"/>
      <c r="G246" s="49"/>
    </row>
    <row r="247" spans="2:7" s="47" customFormat="1" ht="15">
      <c r="B247" s="48"/>
      <c r="C247" s="49"/>
      <c r="D247" s="49"/>
      <c r="E247" s="50"/>
      <c r="F247" s="49"/>
      <c r="G247" s="49"/>
    </row>
    <row r="248" spans="2:7" s="47" customFormat="1" ht="15">
      <c r="B248" s="48"/>
      <c r="C248" s="49"/>
      <c r="D248" s="49"/>
      <c r="E248" s="50"/>
      <c r="F248" s="49"/>
      <c r="G248" s="49"/>
    </row>
    <row r="249" spans="2:7" s="47" customFormat="1" ht="15">
      <c r="B249" s="48"/>
      <c r="C249" s="49"/>
      <c r="D249" s="49"/>
      <c r="E249" s="50"/>
      <c r="F249" s="49"/>
      <c r="G249" s="49"/>
    </row>
    <row r="250" spans="2:7" s="47" customFormat="1" ht="15">
      <c r="B250" s="48"/>
      <c r="C250" s="49"/>
      <c r="D250" s="49"/>
      <c r="E250" s="50"/>
      <c r="F250" s="49"/>
      <c r="G250" s="49"/>
    </row>
    <row r="251" spans="2:7" s="47" customFormat="1" ht="15">
      <c r="B251" s="48"/>
      <c r="C251" s="49"/>
      <c r="D251" s="49"/>
      <c r="E251" s="50"/>
      <c r="F251" s="49"/>
      <c r="G251" s="49"/>
    </row>
    <row r="252" spans="2:7" s="47" customFormat="1" ht="15">
      <c r="B252" s="48"/>
      <c r="C252" s="49"/>
      <c r="D252" s="49"/>
      <c r="E252" s="50"/>
      <c r="F252" s="49"/>
      <c r="G252" s="49"/>
    </row>
    <row r="253" spans="2:7" s="47" customFormat="1" ht="15">
      <c r="B253" s="48"/>
      <c r="C253" s="49"/>
      <c r="D253" s="49"/>
      <c r="E253" s="50"/>
      <c r="F253" s="49"/>
      <c r="G253" s="49"/>
    </row>
    <row r="254" spans="2:7" s="47" customFormat="1" ht="15">
      <c r="B254" s="48"/>
      <c r="C254" s="49"/>
      <c r="D254" s="49"/>
      <c r="E254" s="50"/>
      <c r="F254" s="49"/>
      <c r="G254" s="49"/>
    </row>
    <row r="255" spans="2:7" s="47" customFormat="1" ht="15">
      <c r="B255" s="48"/>
      <c r="C255" s="49"/>
      <c r="D255" s="49"/>
      <c r="E255" s="50"/>
      <c r="F255" s="49"/>
      <c r="G255" s="49"/>
    </row>
    <row r="256" spans="2:7" s="47" customFormat="1" ht="15">
      <c r="B256" s="48"/>
      <c r="C256" s="49"/>
      <c r="D256" s="49"/>
      <c r="E256" s="50"/>
      <c r="F256" s="49"/>
      <c r="G256" s="49"/>
    </row>
    <row r="257" spans="2:7" s="47" customFormat="1" ht="15">
      <c r="B257" s="48"/>
      <c r="C257" s="49"/>
      <c r="D257" s="49"/>
      <c r="E257" s="50"/>
      <c r="F257" s="49"/>
      <c r="G257" s="49"/>
    </row>
    <row r="258" spans="2:7" s="47" customFormat="1" ht="15">
      <c r="B258" s="48"/>
      <c r="C258" s="49"/>
      <c r="D258" s="49"/>
      <c r="E258" s="50"/>
      <c r="F258" s="49"/>
      <c r="G258" s="49"/>
    </row>
    <row r="259" spans="2:7" s="47" customFormat="1" ht="15">
      <c r="B259" s="48"/>
      <c r="C259" s="49"/>
      <c r="D259" s="49"/>
      <c r="E259" s="50"/>
      <c r="F259" s="49"/>
      <c r="G259" s="49"/>
    </row>
    <row r="260" spans="2:7" s="47" customFormat="1" ht="15">
      <c r="B260" s="48"/>
      <c r="C260" s="49"/>
      <c r="D260" s="49"/>
      <c r="E260" s="50"/>
      <c r="F260" s="49"/>
      <c r="G260" s="49"/>
    </row>
    <row r="261" spans="2:7" s="47" customFormat="1" ht="15">
      <c r="B261" s="48"/>
      <c r="C261" s="49"/>
      <c r="D261" s="49"/>
      <c r="E261" s="50"/>
      <c r="F261" s="49"/>
      <c r="G261" s="49"/>
    </row>
    <row r="262" spans="2:7" s="47" customFormat="1" ht="15">
      <c r="B262" s="48"/>
      <c r="C262" s="49"/>
      <c r="D262" s="49"/>
      <c r="E262" s="50"/>
      <c r="F262" s="49"/>
      <c r="G262" s="49"/>
    </row>
    <row r="263" spans="2:7" s="47" customFormat="1" ht="15">
      <c r="B263" s="48"/>
      <c r="C263" s="49"/>
      <c r="D263" s="49"/>
      <c r="E263" s="50"/>
      <c r="F263" s="49"/>
      <c r="G263" s="49"/>
    </row>
    <row r="264" spans="2:7" s="47" customFormat="1" ht="15">
      <c r="B264" s="48"/>
      <c r="C264" s="49"/>
      <c r="D264" s="49"/>
      <c r="E264" s="50"/>
      <c r="F264" s="49"/>
      <c r="G264" s="49"/>
    </row>
    <row r="265" spans="2:7" s="47" customFormat="1" ht="15">
      <c r="B265" s="48"/>
      <c r="C265" s="49"/>
      <c r="D265" s="49"/>
      <c r="E265" s="50"/>
      <c r="F265" s="49"/>
      <c r="G265" s="49"/>
    </row>
    <row r="266" spans="2:7" s="47" customFormat="1" ht="15">
      <c r="B266" s="48"/>
      <c r="C266" s="49"/>
      <c r="D266" s="49"/>
      <c r="E266" s="50"/>
      <c r="F266" s="49"/>
      <c r="G266" s="49"/>
    </row>
    <row r="267" spans="2:7" s="47" customFormat="1" ht="15">
      <c r="B267" s="48"/>
      <c r="C267" s="49"/>
      <c r="D267" s="49"/>
      <c r="E267" s="50"/>
      <c r="F267" s="49"/>
      <c r="G267" s="49"/>
    </row>
    <row r="268" spans="2:7" s="47" customFormat="1" ht="15">
      <c r="B268" s="48"/>
      <c r="C268" s="49"/>
      <c r="D268" s="49"/>
      <c r="E268" s="50"/>
      <c r="F268" s="49"/>
      <c r="G268" s="49"/>
    </row>
    <row r="269" spans="2:7" s="47" customFormat="1" ht="15">
      <c r="B269" s="48"/>
      <c r="C269" s="49"/>
      <c r="D269" s="49"/>
      <c r="E269" s="50"/>
      <c r="F269" s="49"/>
      <c r="G269" s="49"/>
    </row>
    <row r="270" spans="2:7" s="47" customFormat="1" ht="15">
      <c r="B270" s="48"/>
      <c r="C270" s="49"/>
      <c r="D270" s="49"/>
      <c r="E270" s="50"/>
      <c r="F270" s="49"/>
      <c r="G270" s="49"/>
    </row>
    <row r="271" spans="2:7" s="47" customFormat="1" ht="15">
      <c r="B271" s="48"/>
      <c r="C271" s="49"/>
      <c r="D271" s="49"/>
      <c r="E271" s="50"/>
      <c r="F271" s="49"/>
      <c r="G271" s="49"/>
    </row>
    <row r="272" spans="2:7" s="47" customFormat="1" ht="15">
      <c r="B272" s="48"/>
      <c r="C272" s="49"/>
      <c r="D272" s="49"/>
      <c r="E272" s="50"/>
      <c r="F272" s="49"/>
      <c r="G272" s="49"/>
    </row>
    <row r="273" spans="2:7" s="47" customFormat="1" ht="15">
      <c r="B273" s="48"/>
      <c r="C273" s="49"/>
      <c r="D273" s="49"/>
      <c r="E273" s="50"/>
      <c r="F273" s="49"/>
      <c r="G273" s="49"/>
    </row>
    <row r="274" spans="2:7" s="47" customFormat="1" ht="15">
      <c r="B274" s="48"/>
      <c r="C274" s="49"/>
      <c r="D274" s="49"/>
      <c r="E274" s="50"/>
      <c r="F274" s="49"/>
      <c r="G274" s="49"/>
    </row>
    <row r="275" spans="2:7" s="47" customFormat="1" ht="15">
      <c r="B275" s="48"/>
      <c r="C275" s="49"/>
      <c r="D275" s="49"/>
      <c r="E275" s="50"/>
      <c r="F275" s="49"/>
      <c r="G275" s="49"/>
    </row>
    <row r="276" spans="2:7" s="47" customFormat="1" ht="15">
      <c r="B276" s="48"/>
      <c r="C276" s="49"/>
      <c r="D276" s="49"/>
      <c r="E276" s="50"/>
      <c r="F276" s="49"/>
      <c r="G276" s="49"/>
    </row>
    <row r="277" spans="2:7" s="47" customFormat="1" ht="15">
      <c r="B277" s="48"/>
      <c r="C277" s="49"/>
      <c r="D277" s="49"/>
      <c r="E277" s="50"/>
      <c r="F277" s="49"/>
      <c r="G277" s="49"/>
    </row>
    <row r="278" spans="2:7" s="47" customFormat="1" ht="15">
      <c r="B278" s="48"/>
      <c r="C278" s="49"/>
      <c r="D278" s="49"/>
      <c r="E278" s="50"/>
      <c r="F278" s="49"/>
      <c r="G278" s="49"/>
    </row>
    <row r="279" spans="2:7" s="47" customFormat="1" ht="15">
      <c r="B279" s="48"/>
      <c r="C279" s="49"/>
      <c r="D279" s="49"/>
      <c r="E279" s="50"/>
      <c r="F279" s="49"/>
      <c r="G279" s="49"/>
    </row>
    <row r="280" spans="2:7" s="47" customFormat="1" ht="15">
      <c r="B280" s="48"/>
      <c r="C280" s="49"/>
      <c r="D280" s="49"/>
      <c r="E280" s="50"/>
      <c r="F280" s="49"/>
      <c r="G280" s="49"/>
    </row>
    <row r="281" spans="2:7" s="47" customFormat="1" ht="15">
      <c r="B281" s="48"/>
      <c r="C281" s="49"/>
      <c r="D281" s="49"/>
      <c r="E281" s="50"/>
      <c r="F281" s="49"/>
      <c r="G281" s="49"/>
    </row>
    <row r="282" spans="2:7" s="47" customFormat="1" ht="15">
      <c r="B282" s="48"/>
      <c r="C282" s="49"/>
      <c r="D282" s="49"/>
      <c r="E282" s="50"/>
      <c r="F282" s="49"/>
      <c r="G282" s="49"/>
    </row>
    <row r="283" spans="2:7" s="47" customFormat="1" ht="15">
      <c r="B283" s="48"/>
      <c r="C283" s="49"/>
      <c r="D283" s="49"/>
      <c r="E283" s="50"/>
      <c r="F283" s="49"/>
      <c r="G283" s="49"/>
    </row>
    <row r="284" spans="2:7" s="47" customFormat="1" ht="15">
      <c r="B284" s="48"/>
      <c r="C284" s="49"/>
      <c r="D284" s="49"/>
      <c r="E284" s="50"/>
      <c r="F284" s="49"/>
      <c r="G284" s="49"/>
    </row>
    <row r="285" spans="2:7" s="47" customFormat="1" ht="15">
      <c r="B285" s="48"/>
      <c r="C285" s="49"/>
      <c r="D285" s="49"/>
      <c r="E285" s="50"/>
      <c r="F285" s="49"/>
      <c r="G285" s="49"/>
    </row>
    <row r="286" spans="2:7" s="47" customFormat="1" ht="15">
      <c r="B286" s="48"/>
      <c r="C286" s="49"/>
      <c r="D286" s="49"/>
      <c r="E286" s="50"/>
      <c r="F286" s="49"/>
      <c r="G286" s="49"/>
    </row>
    <row r="287" spans="2:7" s="47" customFormat="1" ht="15">
      <c r="B287" s="48"/>
      <c r="C287" s="49"/>
      <c r="D287" s="49"/>
      <c r="E287" s="50"/>
      <c r="F287" s="49"/>
      <c r="G287" s="49"/>
    </row>
    <row r="288" spans="2:7" s="47" customFormat="1" ht="15">
      <c r="B288" s="48"/>
      <c r="C288" s="49"/>
      <c r="D288" s="49"/>
      <c r="E288" s="50"/>
      <c r="F288" s="49"/>
      <c r="G288" s="49"/>
    </row>
    <row r="289" spans="2:7" s="47" customFormat="1" ht="15">
      <c r="B289" s="48"/>
      <c r="C289" s="49"/>
      <c r="D289" s="49"/>
      <c r="E289" s="50"/>
      <c r="F289" s="49"/>
      <c r="G289" s="49"/>
    </row>
    <row r="290" spans="2:7" s="47" customFormat="1" ht="15">
      <c r="B290" s="48"/>
      <c r="C290" s="49"/>
      <c r="D290" s="49"/>
      <c r="E290" s="50"/>
      <c r="F290" s="49"/>
      <c r="G290" s="49"/>
    </row>
    <row r="291" spans="2:7" s="47" customFormat="1" ht="15">
      <c r="B291" s="48"/>
      <c r="C291" s="49"/>
      <c r="D291" s="49"/>
      <c r="E291" s="50"/>
      <c r="F291" s="49"/>
      <c r="G291" s="49"/>
    </row>
    <row r="292" spans="2:7" s="47" customFormat="1" ht="15">
      <c r="B292" s="48"/>
      <c r="C292" s="49"/>
      <c r="D292" s="49"/>
      <c r="E292" s="50"/>
      <c r="F292" s="49"/>
      <c r="G292" s="49"/>
    </row>
    <row r="293" spans="2:7" s="47" customFormat="1" ht="15">
      <c r="B293" s="48"/>
      <c r="C293" s="49"/>
      <c r="D293" s="49"/>
      <c r="E293" s="50"/>
      <c r="F293" s="49"/>
      <c r="G293" s="49"/>
    </row>
    <row r="294" spans="2:7" s="47" customFormat="1" ht="15">
      <c r="B294" s="48"/>
      <c r="C294" s="49"/>
      <c r="D294" s="49"/>
      <c r="E294" s="50"/>
      <c r="F294" s="49"/>
      <c r="G294" s="49"/>
    </row>
    <row r="295" spans="2:7" s="47" customFormat="1" ht="15">
      <c r="B295" s="48"/>
      <c r="C295" s="49"/>
      <c r="D295" s="49"/>
      <c r="E295" s="50"/>
      <c r="F295" s="49"/>
      <c r="G295" s="49"/>
    </row>
    <row r="296" spans="2:7" s="47" customFormat="1" ht="15">
      <c r="B296" s="48"/>
      <c r="C296" s="49"/>
      <c r="D296" s="49"/>
      <c r="E296" s="50"/>
      <c r="F296" s="49"/>
      <c r="G296" s="49"/>
    </row>
    <row r="297" spans="2:7" s="47" customFormat="1" ht="15">
      <c r="B297" s="48"/>
      <c r="C297" s="49"/>
      <c r="D297" s="49"/>
      <c r="E297" s="50"/>
      <c r="F297" s="49"/>
      <c r="G297" s="49"/>
    </row>
    <row r="298" spans="2:7" s="47" customFormat="1" ht="15">
      <c r="B298" s="48"/>
      <c r="C298" s="49"/>
      <c r="D298" s="49"/>
      <c r="E298" s="50"/>
      <c r="F298" s="49"/>
      <c r="G298" s="49"/>
    </row>
    <row r="299" spans="2:7" s="47" customFormat="1" ht="15">
      <c r="B299" s="48"/>
      <c r="C299" s="49"/>
      <c r="D299" s="49"/>
      <c r="E299" s="50"/>
      <c r="F299" s="49"/>
      <c r="G299" s="49"/>
    </row>
    <row r="300" spans="2:7" s="47" customFormat="1" ht="15">
      <c r="B300" s="48"/>
      <c r="C300" s="49"/>
      <c r="D300" s="49"/>
      <c r="E300" s="50"/>
      <c r="F300" s="49"/>
      <c r="G300" s="49"/>
    </row>
    <row r="301" spans="2:7" s="47" customFormat="1" ht="15">
      <c r="B301" s="48"/>
      <c r="C301" s="49"/>
      <c r="D301" s="49"/>
      <c r="E301" s="50"/>
      <c r="F301" s="49"/>
      <c r="G301" s="49"/>
    </row>
    <row r="302" ht="15">
      <c r="G302" s="49"/>
    </row>
  </sheetData>
  <sheetProtection algorithmName="SHA-512" hashValue="D2j9X6XpXkVkcyLbm/gaulOREIPSWDS0sXHs5db2IvwGDPFx4ZeeMqsHO4pTsX/ine8byWyGlmcGMEdpYmXxXQ==" saltValue="MvXEaWanl2B+ax+pWhbLBw==" spinCount="100000" sheet="1" objects="1" scenarios="1"/>
  <mergeCells count="99">
    <mergeCell ref="G101:H101"/>
    <mergeCell ref="G102:H102"/>
    <mergeCell ref="A2:A100"/>
    <mergeCell ref="B6:B34"/>
    <mergeCell ref="D100:E100"/>
    <mergeCell ref="D30:E30"/>
    <mergeCell ref="E43:E44"/>
    <mergeCell ref="D67:E67"/>
    <mergeCell ref="D69:E69"/>
    <mergeCell ref="D88:E88"/>
    <mergeCell ref="D31:E31"/>
    <mergeCell ref="D98:E98"/>
    <mergeCell ref="D89:D90"/>
    <mergeCell ref="C89:C90"/>
    <mergeCell ref="B45:B62"/>
    <mergeCell ref="D61:E61"/>
    <mergeCell ref="D23:E23"/>
    <mergeCell ref="D25:E25"/>
    <mergeCell ref="D26:E26"/>
    <mergeCell ref="C73:C75"/>
    <mergeCell ref="C45:C46"/>
    <mergeCell ref="C51:C52"/>
    <mergeCell ref="D60:E60"/>
    <mergeCell ref="D68:E68"/>
    <mergeCell ref="D70:E70"/>
    <mergeCell ref="D71:E71"/>
    <mergeCell ref="C37:C38"/>
    <mergeCell ref="D27:E27"/>
    <mergeCell ref="D28:E28"/>
    <mergeCell ref="D29:E29"/>
    <mergeCell ref="D39:E39"/>
    <mergeCell ref="D63:E63"/>
    <mergeCell ref="D17:E17"/>
    <mergeCell ref="B89:B100"/>
    <mergeCell ref="C47:C48"/>
    <mergeCell ref="C49:C50"/>
    <mergeCell ref="C91:C92"/>
    <mergeCell ref="D24:E24"/>
    <mergeCell ref="D53:D54"/>
    <mergeCell ref="D55:D56"/>
    <mergeCell ref="D85:E85"/>
    <mergeCell ref="D66:E66"/>
    <mergeCell ref="D76:E76"/>
    <mergeCell ref="D81:E81"/>
    <mergeCell ref="D72:E72"/>
    <mergeCell ref="D73:D75"/>
    <mergeCell ref="D62:E62"/>
    <mergeCell ref="D64:E64"/>
    <mergeCell ref="B2:B5"/>
    <mergeCell ref="B63:B79"/>
    <mergeCell ref="C77:C79"/>
    <mergeCell ref="B80:B85"/>
    <mergeCell ref="B35:B38"/>
    <mergeCell ref="C53:C54"/>
    <mergeCell ref="C55:C56"/>
    <mergeCell ref="B39:B44"/>
    <mergeCell ref="C35:C36"/>
    <mergeCell ref="D1:E1"/>
    <mergeCell ref="D6:E6"/>
    <mergeCell ref="D2:E2"/>
    <mergeCell ref="D3:E3"/>
    <mergeCell ref="D5:E5"/>
    <mergeCell ref="D7:E7"/>
    <mergeCell ref="D8:E8"/>
    <mergeCell ref="D10:E10"/>
    <mergeCell ref="D9:E9"/>
    <mergeCell ref="D14:E14"/>
    <mergeCell ref="D15:E15"/>
    <mergeCell ref="D16:E16"/>
    <mergeCell ref="D99:E99"/>
    <mergeCell ref="D35:D36"/>
    <mergeCell ref="D37:D38"/>
    <mergeCell ref="D45:D46"/>
    <mergeCell ref="D47:D48"/>
    <mergeCell ref="D49:D50"/>
    <mergeCell ref="D51:D52"/>
    <mergeCell ref="D77:D79"/>
    <mergeCell ref="D91:D92"/>
    <mergeCell ref="D80:E80"/>
    <mergeCell ref="D83:E83"/>
    <mergeCell ref="D97:E97"/>
    <mergeCell ref="D65:E65"/>
    <mergeCell ref="D84:E84"/>
    <mergeCell ref="B86:B88"/>
    <mergeCell ref="D86:E86"/>
    <mergeCell ref="D87:E87"/>
    <mergeCell ref="D13:E13"/>
    <mergeCell ref="D11:E11"/>
    <mergeCell ref="D12:E12"/>
    <mergeCell ref="D18:E18"/>
    <mergeCell ref="D19:E19"/>
    <mergeCell ref="D20:E20"/>
    <mergeCell ref="D21:E21"/>
    <mergeCell ref="D22:E22"/>
    <mergeCell ref="D58:E58"/>
    <mergeCell ref="D59:E59"/>
    <mergeCell ref="D40:E40"/>
    <mergeCell ref="D41:E41"/>
    <mergeCell ref="D42:E42"/>
  </mergeCells>
  <printOptions horizontalCentered="1" verticalCentered="1"/>
  <pageMargins left="0.4724409448818898" right="0.4330708661417323" top="0.4330708661417323" bottom="0.4724409448818898" header="0.2362204724409449" footer="0.2362204724409449"/>
  <pageSetup fitToHeight="0" fitToWidth="0" horizontalDpi="1200" verticalDpi="1200" orientation="landscape" paperSize="9" scale="80" r:id="rId1"/>
  <headerFooter>
    <oddHeader>&amp;CComponente Técnico-Científica</oddHeader>
    <oddFooter>&amp;L&amp;F&amp;R&amp;A</oddFooter>
  </headerFooter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zoomScale="90" zoomScaleNormal="90" zoomScaleSheetLayoutView="82" zoomScalePageLayoutView="80" workbookViewId="0" topLeftCell="D1">
      <selection activeCell="K9" sqref="K9"/>
    </sheetView>
  </sheetViews>
  <sheetFormatPr defaultColWidth="8.8515625" defaultRowHeight="15"/>
  <cols>
    <col min="1" max="1" width="7.7109375" style="0" customWidth="1"/>
    <col min="2" max="2" width="16.7109375" style="0" hidden="1" customWidth="1"/>
    <col min="3" max="3" width="16.7109375" style="0" customWidth="1"/>
    <col min="4" max="4" width="6.00390625" style="0" customWidth="1"/>
    <col min="5" max="5" width="83.7109375" style="0" customWidth="1"/>
    <col min="6" max="6" width="15.7109375" style="0" customWidth="1"/>
    <col min="7" max="7" width="49.8515625" style="11" customWidth="1"/>
    <col min="8" max="8" width="15.00390625" style="11" customWidth="1"/>
    <col min="9" max="9" width="12.7109375" style="0" customWidth="1"/>
    <col min="10" max="10" width="9.7109375" style="0" customWidth="1"/>
    <col min="11" max="11" width="28.8515625" style="0" bestFit="1" customWidth="1"/>
    <col min="12" max="12" width="26.8515625" style="0" bestFit="1" customWidth="1"/>
    <col min="13" max="13" width="9.140625" style="0" customWidth="1"/>
    <col min="14" max="14" width="7.7109375" style="0" customWidth="1"/>
    <col min="15" max="15" width="1.1484375" style="0" customWidth="1"/>
    <col min="18" max="18" width="1.1484375" style="0" customWidth="1"/>
    <col min="21" max="21" width="1.1484375" style="0" customWidth="1"/>
  </cols>
  <sheetData>
    <row r="1" spans="9:23" ht="15.75" thickBot="1">
      <c r="I1" s="12"/>
      <c r="J1" s="13"/>
      <c r="K1" s="13"/>
      <c r="L1" s="12"/>
      <c r="M1" s="14"/>
      <c r="N1" s="14"/>
      <c r="P1" s="14"/>
      <c r="Q1" s="14"/>
      <c r="S1" s="14"/>
      <c r="T1" s="14"/>
      <c r="V1" s="14"/>
      <c r="W1" s="14"/>
    </row>
    <row r="2" spans="1:23" ht="33" customHeight="1" thickBot="1">
      <c r="A2" s="31" t="s">
        <v>160</v>
      </c>
      <c r="B2" s="24"/>
      <c r="C2" s="113" t="s">
        <v>381</v>
      </c>
      <c r="D2" s="113" t="s">
        <v>129</v>
      </c>
      <c r="E2" s="424" t="s">
        <v>13</v>
      </c>
      <c r="F2" s="425"/>
      <c r="G2" s="114" t="s">
        <v>12</v>
      </c>
      <c r="H2" s="114" t="s">
        <v>130</v>
      </c>
      <c r="I2" s="115" t="s">
        <v>382</v>
      </c>
      <c r="J2" s="73" t="s">
        <v>134</v>
      </c>
      <c r="K2" s="205" t="s">
        <v>284</v>
      </c>
      <c r="L2" s="204" t="s">
        <v>283</v>
      </c>
      <c r="M2" s="15"/>
      <c r="N2" s="15"/>
      <c r="P2" s="15"/>
      <c r="Q2" s="15"/>
      <c r="S2" s="15"/>
      <c r="T2" s="15"/>
      <c r="V2" s="15"/>
      <c r="W2" s="15"/>
    </row>
    <row r="3" spans="1:23" ht="17.45" customHeight="1">
      <c r="A3" s="448" t="s">
        <v>410</v>
      </c>
      <c r="B3" s="449"/>
      <c r="C3" s="387" t="s">
        <v>115</v>
      </c>
      <c r="D3" s="117" t="s">
        <v>116</v>
      </c>
      <c r="E3" s="426" t="s">
        <v>161</v>
      </c>
      <c r="F3" s="427"/>
      <c r="G3" s="83" t="s">
        <v>379</v>
      </c>
      <c r="H3" s="118">
        <v>0.25</v>
      </c>
      <c r="I3" s="274"/>
      <c r="J3" s="119">
        <f>I3*H3</f>
        <v>0</v>
      </c>
      <c r="K3" s="284"/>
      <c r="L3" s="285"/>
      <c r="M3" s="11"/>
      <c r="N3" s="16"/>
      <c r="P3" s="11"/>
      <c r="Q3" s="16"/>
      <c r="S3" s="11"/>
      <c r="T3" s="16"/>
      <c r="V3" s="11"/>
      <c r="W3" s="16"/>
    </row>
    <row r="4" spans="1:23" ht="17.25" customHeight="1">
      <c r="A4" s="448"/>
      <c r="B4" s="449"/>
      <c r="C4" s="378"/>
      <c r="D4" s="89" t="s">
        <v>117</v>
      </c>
      <c r="E4" s="364" t="s">
        <v>402</v>
      </c>
      <c r="F4" s="365"/>
      <c r="G4" s="84" t="s">
        <v>299</v>
      </c>
      <c r="H4" s="98" t="s">
        <v>470</v>
      </c>
      <c r="I4" s="275"/>
      <c r="J4" s="119">
        <f>(I4/720)*24</f>
        <v>0</v>
      </c>
      <c r="K4" s="286"/>
      <c r="L4" s="287"/>
      <c r="M4" s="11"/>
      <c r="N4" s="16"/>
      <c r="P4" s="11"/>
      <c r="Q4" s="16"/>
      <c r="S4" s="11"/>
      <c r="T4" s="16"/>
      <c r="V4" s="11"/>
      <c r="W4" s="16"/>
    </row>
    <row r="5" spans="1:23" ht="25.5" customHeight="1">
      <c r="A5" s="448"/>
      <c r="B5" s="449"/>
      <c r="C5" s="378"/>
      <c r="D5" s="117" t="s">
        <v>118</v>
      </c>
      <c r="E5" s="364" t="s">
        <v>403</v>
      </c>
      <c r="F5" s="365"/>
      <c r="G5" s="108" t="s">
        <v>137</v>
      </c>
      <c r="H5" s="111">
        <v>1</v>
      </c>
      <c r="I5" s="276"/>
      <c r="J5" s="119">
        <f>I5*H5</f>
        <v>0</v>
      </c>
      <c r="K5" s="286"/>
      <c r="L5" s="287"/>
      <c r="M5" s="11"/>
      <c r="N5" s="16"/>
      <c r="P5" s="11"/>
      <c r="Q5" s="16"/>
      <c r="S5" s="11"/>
      <c r="T5" s="16"/>
      <c r="V5" s="11"/>
      <c r="W5" s="16"/>
    </row>
    <row r="6" spans="1:23" ht="17.25" customHeight="1">
      <c r="A6" s="448"/>
      <c r="B6" s="449"/>
      <c r="C6" s="378"/>
      <c r="D6" s="89" t="s">
        <v>119</v>
      </c>
      <c r="E6" s="341" t="s">
        <v>273</v>
      </c>
      <c r="F6" s="342"/>
      <c r="G6" s="108" t="s">
        <v>137</v>
      </c>
      <c r="H6" s="111">
        <v>1.5</v>
      </c>
      <c r="I6" s="277"/>
      <c r="J6" s="119">
        <f>I6*H6</f>
        <v>0</v>
      </c>
      <c r="K6" s="286"/>
      <c r="L6" s="287"/>
      <c r="M6" s="11"/>
      <c r="N6" s="16"/>
      <c r="P6" s="11"/>
      <c r="Q6" s="16"/>
      <c r="S6" s="11"/>
      <c r="T6" s="16"/>
      <c r="V6" s="11"/>
      <c r="W6" s="16"/>
    </row>
    <row r="7" spans="1:23" ht="17.25" customHeight="1">
      <c r="A7" s="448"/>
      <c r="B7" s="449"/>
      <c r="C7" s="378"/>
      <c r="D7" s="89" t="s">
        <v>282</v>
      </c>
      <c r="E7" s="364" t="s">
        <v>404</v>
      </c>
      <c r="F7" s="365"/>
      <c r="G7" s="84" t="s">
        <v>137</v>
      </c>
      <c r="H7" s="84">
        <v>3.75</v>
      </c>
      <c r="I7" s="276"/>
      <c r="J7" s="119">
        <f aca="true" t="shared" si="0" ref="J7:J25">I7*H7</f>
        <v>0</v>
      </c>
      <c r="K7" s="286"/>
      <c r="L7" s="287"/>
      <c r="M7" s="11"/>
      <c r="N7" s="16"/>
      <c r="P7" s="11"/>
      <c r="Q7" s="16"/>
      <c r="S7" s="11"/>
      <c r="T7" s="16"/>
      <c r="V7" s="11"/>
      <c r="W7" s="16"/>
    </row>
    <row r="8" spans="1:23" ht="17.25" customHeight="1">
      <c r="A8" s="448"/>
      <c r="B8" s="449"/>
      <c r="C8" s="378"/>
      <c r="D8" s="89" t="s">
        <v>120</v>
      </c>
      <c r="E8" s="364" t="s">
        <v>413</v>
      </c>
      <c r="F8" s="365"/>
      <c r="G8" s="84" t="s">
        <v>137</v>
      </c>
      <c r="H8" s="84">
        <v>2.5</v>
      </c>
      <c r="I8" s="278"/>
      <c r="J8" s="119">
        <f t="shared" si="0"/>
        <v>0</v>
      </c>
      <c r="K8" s="286"/>
      <c r="L8" s="287"/>
      <c r="M8" s="11"/>
      <c r="N8" s="16"/>
      <c r="P8" s="11"/>
      <c r="Q8" s="16"/>
      <c r="S8" s="11"/>
      <c r="T8" s="16"/>
      <c r="V8" s="11"/>
      <c r="W8" s="16"/>
    </row>
    <row r="9" spans="1:23" ht="27.6" customHeight="1" thickBot="1">
      <c r="A9" s="448"/>
      <c r="B9" s="449"/>
      <c r="C9" s="388"/>
      <c r="D9" s="133" t="s">
        <v>144</v>
      </c>
      <c r="E9" s="428" t="s">
        <v>405</v>
      </c>
      <c r="F9" s="429"/>
      <c r="G9" s="120" t="s">
        <v>411</v>
      </c>
      <c r="H9" s="121">
        <v>5</v>
      </c>
      <c r="I9" s="279"/>
      <c r="J9" s="202">
        <f t="shared" si="0"/>
        <v>0</v>
      </c>
      <c r="K9" s="288"/>
      <c r="L9" s="289"/>
      <c r="M9" s="11"/>
      <c r="N9" s="16"/>
      <c r="P9" s="11"/>
      <c r="Q9" s="16"/>
      <c r="S9" s="11"/>
      <c r="T9" s="16"/>
      <c r="V9" s="11"/>
      <c r="W9" s="16"/>
    </row>
    <row r="10" spans="1:23" ht="17.25" customHeight="1">
      <c r="A10" s="448"/>
      <c r="B10" s="449"/>
      <c r="C10" s="387" t="s">
        <v>211</v>
      </c>
      <c r="D10" s="92" t="s">
        <v>143</v>
      </c>
      <c r="E10" s="426" t="s">
        <v>416</v>
      </c>
      <c r="F10" s="427"/>
      <c r="G10" s="83" t="s">
        <v>300</v>
      </c>
      <c r="H10" s="118">
        <v>1</v>
      </c>
      <c r="I10" s="280"/>
      <c r="J10" s="119">
        <f t="shared" si="0"/>
        <v>0</v>
      </c>
      <c r="K10" s="284"/>
      <c r="L10" s="285"/>
      <c r="M10" s="11"/>
      <c r="N10" s="16"/>
      <c r="P10" s="11"/>
      <c r="Q10" s="16"/>
      <c r="S10" s="11"/>
      <c r="T10" s="16"/>
      <c r="V10" s="11"/>
      <c r="W10" s="16"/>
    </row>
    <row r="11" spans="1:23" s="12" customFormat="1" ht="39" customHeight="1">
      <c r="A11" s="448"/>
      <c r="B11" s="449"/>
      <c r="C11" s="378"/>
      <c r="D11" s="89" t="s">
        <v>145</v>
      </c>
      <c r="E11" s="364" t="s">
        <v>237</v>
      </c>
      <c r="F11" s="365"/>
      <c r="G11" s="84" t="s">
        <v>301</v>
      </c>
      <c r="H11" s="98">
        <v>2</v>
      </c>
      <c r="I11" s="275"/>
      <c r="J11" s="119">
        <f t="shared" si="0"/>
        <v>0</v>
      </c>
      <c r="K11" s="286"/>
      <c r="L11" s="287"/>
      <c r="M11" s="16"/>
      <c r="N11" s="16"/>
      <c r="P11" s="16"/>
      <c r="Q11" s="16"/>
      <c r="S11" s="16"/>
      <c r="T11" s="16"/>
      <c r="V11" s="16"/>
      <c r="W11" s="16"/>
    </row>
    <row r="12" spans="1:23" ht="17.45" customHeight="1">
      <c r="A12" s="448"/>
      <c r="B12" s="449"/>
      <c r="C12" s="378"/>
      <c r="D12" s="89" t="s">
        <v>121</v>
      </c>
      <c r="E12" s="122" t="s">
        <v>238</v>
      </c>
      <c r="F12" s="123"/>
      <c r="G12" s="84" t="s">
        <v>274</v>
      </c>
      <c r="H12" s="98">
        <v>1</v>
      </c>
      <c r="I12" s="275"/>
      <c r="J12" s="119">
        <f t="shared" si="0"/>
        <v>0</v>
      </c>
      <c r="K12" s="286"/>
      <c r="L12" s="287"/>
      <c r="M12" s="11"/>
      <c r="N12" s="11"/>
      <c r="P12" s="11"/>
      <c r="Q12" s="11"/>
      <c r="S12" s="11"/>
      <c r="T12" s="11"/>
      <c r="V12" s="11"/>
      <c r="W12" s="11"/>
    </row>
    <row r="13" spans="1:23" ht="17.45" customHeight="1">
      <c r="A13" s="448"/>
      <c r="B13" s="449"/>
      <c r="C13" s="378"/>
      <c r="D13" s="89" t="s">
        <v>122</v>
      </c>
      <c r="E13" s="364" t="s">
        <v>208</v>
      </c>
      <c r="F13" s="365"/>
      <c r="G13" s="84" t="s">
        <v>275</v>
      </c>
      <c r="H13" s="98">
        <v>3.75</v>
      </c>
      <c r="I13" s="275"/>
      <c r="J13" s="119">
        <f t="shared" si="0"/>
        <v>0</v>
      </c>
      <c r="K13" s="286"/>
      <c r="L13" s="287"/>
      <c r="M13" s="11"/>
      <c r="N13" s="11"/>
      <c r="P13" s="11"/>
      <c r="Q13" s="11"/>
      <c r="S13" s="11"/>
      <c r="T13" s="11"/>
      <c r="V13" s="11"/>
      <c r="W13" s="11"/>
    </row>
    <row r="14" spans="1:23" ht="17.45" customHeight="1">
      <c r="A14" s="448"/>
      <c r="B14" s="449"/>
      <c r="C14" s="378"/>
      <c r="D14" s="89" t="s">
        <v>123</v>
      </c>
      <c r="E14" s="364" t="s">
        <v>209</v>
      </c>
      <c r="F14" s="365"/>
      <c r="G14" s="84" t="s">
        <v>274</v>
      </c>
      <c r="H14" s="98">
        <v>2</v>
      </c>
      <c r="I14" s="275"/>
      <c r="J14" s="119">
        <f t="shared" si="0"/>
        <v>0</v>
      </c>
      <c r="K14" s="286"/>
      <c r="L14" s="287"/>
      <c r="M14" s="11"/>
      <c r="N14" s="11"/>
      <c r="P14" s="11"/>
      <c r="Q14" s="11"/>
      <c r="S14" s="11"/>
      <c r="T14" s="11"/>
      <c r="V14" s="11"/>
      <c r="W14" s="11"/>
    </row>
    <row r="15" spans="1:23" ht="17.45" customHeight="1">
      <c r="A15" s="448"/>
      <c r="B15" s="449"/>
      <c r="C15" s="378"/>
      <c r="D15" s="89" t="s">
        <v>124</v>
      </c>
      <c r="E15" s="364" t="s">
        <v>417</v>
      </c>
      <c r="F15" s="365"/>
      <c r="G15" s="84" t="s">
        <v>302</v>
      </c>
      <c r="H15" s="98">
        <v>1</v>
      </c>
      <c r="I15" s="275"/>
      <c r="J15" s="119">
        <f t="shared" si="0"/>
        <v>0</v>
      </c>
      <c r="K15" s="286"/>
      <c r="L15" s="287"/>
      <c r="M15" s="11"/>
      <c r="N15" s="11"/>
      <c r="P15" s="11"/>
      <c r="Q15" s="11"/>
      <c r="S15" s="11"/>
      <c r="T15" s="11"/>
      <c r="V15" s="11"/>
      <c r="W15" s="11"/>
    </row>
    <row r="16" spans="1:23" ht="33.75" customHeight="1">
      <c r="A16" s="448"/>
      <c r="B16" s="449"/>
      <c r="C16" s="378"/>
      <c r="D16" s="89" t="s">
        <v>125</v>
      </c>
      <c r="E16" s="364" t="s">
        <v>239</v>
      </c>
      <c r="F16" s="365"/>
      <c r="G16" s="84" t="s">
        <v>302</v>
      </c>
      <c r="H16" s="98">
        <v>1</v>
      </c>
      <c r="I16" s="275"/>
      <c r="J16" s="119">
        <f t="shared" si="0"/>
        <v>0</v>
      </c>
      <c r="K16" s="286"/>
      <c r="L16" s="287"/>
      <c r="M16" s="11"/>
      <c r="N16" s="11"/>
      <c r="P16" s="11"/>
      <c r="Q16" s="11"/>
      <c r="S16" s="11"/>
      <c r="T16" s="11"/>
      <c r="V16" s="11"/>
      <c r="W16" s="11"/>
    </row>
    <row r="17" spans="1:23" ht="33" customHeight="1">
      <c r="A17" s="448"/>
      <c r="B17" s="449"/>
      <c r="C17" s="378"/>
      <c r="D17" s="89" t="s">
        <v>126</v>
      </c>
      <c r="E17" s="364" t="s">
        <v>210</v>
      </c>
      <c r="F17" s="365"/>
      <c r="G17" s="84" t="s">
        <v>302</v>
      </c>
      <c r="H17" s="98">
        <v>2</v>
      </c>
      <c r="I17" s="275"/>
      <c r="J17" s="119">
        <f t="shared" si="0"/>
        <v>0</v>
      </c>
      <c r="K17" s="286"/>
      <c r="L17" s="287"/>
      <c r="M17" s="11"/>
      <c r="N17" s="11"/>
      <c r="P17" s="11"/>
      <c r="Q17" s="11"/>
      <c r="S17" s="11"/>
      <c r="T17" s="11"/>
      <c r="V17" s="11"/>
      <c r="W17" s="11"/>
    </row>
    <row r="18" spans="1:23" ht="33" customHeight="1">
      <c r="A18" s="448"/>
      <c r="B18" s="449"/>
      <c r="C18" s="378"/>
      <c r="D18" s="89" t="s">
        <v>263</v>
      </c>
      <c r="E18" s="364" t="s">
        <v>276</v>
      </c>
      <c r="F18" s="365"/>
      <c r="G18" s="84" t="s">
        <v>302</v>
      </c>
      <c r="H18" s="98">
        <v>4</v>
      </c>
      <c r="I18" s="275"/>
      <c r="J18" s="119">
        <f t="shared" si="0"/>
        <v>0</v>
      </c>
      <c r="K18" s="286"/>
      <c r="L18" s="287"/>
      <c r="M18" s="11"/>
      <c r="N18" s="11"/>
      <c r="P18" s="11"/>
      <c r="Q18" s="11"/>
      <c r="S18" s="11"/>
      <c r="T18" s="11"/>
      <c r="V18" s="11"/>
      <c r="W18" s="11"/>
    </row>
    <row r="19" spans="1:23" ht="33.75" customHeight="1" thickBot="1">
      <c r="A19" s="448"/>
      <c r="B19" s="449"/>
      <c r="C19" s="378"/>
      <c r="D19" s="124" t="s">
        <v>127</v>
      </c>
      <c r="E19" s="364" t="s">
        <v>304</v>
      </c>
      <c r="F19" s="365"/>
      <c r="G19" s="132" t="s">
        <v>305</v>
      </c>
      <c r="H19" s="126">
        <v>4</v>
      </c>
      <c r="I19" s="281"/>
      <c r="J19" s="202">
        <f t="shared" si="0"/>
        <v>0</v>
      </c>
      <c r="K19" s="288"/>
      <c r="L19" s="289"/>
      <c r="M19" s="11"/>
      <c r="N19" s="11"/>
      <c r="P19" s="11"/>
      <c r="Q19" s="11"/>
      <c r="S19" s="11"/>
      <c r="T19" s="11"/>
      <c r="V19" s="11"/>
      <c r="W19" s="11"/>
    </row>
    <row r="20" spans="1:23" ht="33.75" customHeight="1">
      <c r="A20" s="448"/>
      <c r="B20" s="449"/>
      <c r="C20" s="387" t="s">
        <v>408</v>
      </c>
      <c r="D20" s="134" t="s">
        <v>264</v>
      </c>
      <c r="E20" s="430" t="s">
        <v>406</v>
      </c>
      <c r="F20" s="431"/>
      <c r="G20" s="83" t="s">
        <v>412</v>
      </c>
      <c r="H20" s="193">
        <v>2.5</v>
      </c>
      <c r="I20" s="282"/>
      <c r="J20" s="203">
        <f t="shared" si="0"/>
        <v>0</v>
      </c>
      <c r="K20" s="284"/>
      <c r="L20" s="285"/>
      <c r="M20" s="11"/>
      <c r="N20" s="11"/>
      <c r="P20" s="11"/>
      <c r="Q20" s="11"/>
      <c r="S20" s="11"/>
      <c r="T20" s="11"/>
      <c r="V20" s="11"/>
      <c r="W20" s="11"/>
    </row>
    <row r="21" spans="1:23" ht="35.25" customHeight="1">
      <c r="A21" s="448"/>
      <c r="B21" s="449"/>
      <c r="C21" s="378"/>
      <c r="D21" s="89" t="s">
        <v>128</v>
      </c>
      <c r="E21" s="364" t="s">
        <v>277</v>
      </c>
      <c r="F21" s="365"/>
      <c r="G21" s="84" t="s">
        <v>412</v>
      </c>
      <c r="H21" s="194">
        <v>3.75</v>
      </c>
      <c r="I21" s="276"/>
      <c r="J21" s="119">
        <f t="shared" si="0"/>
        <v>0</v>
      </c>
      <c r="K21" s="290"/>
      <c r="L21" s="287"/>
      <c r="M21" s="11"/>
      <c r="N21" s="17"/>
      <c r="P21" s="11"/>
      <c r="Q21" s="17"/>
      <c r="S21" s="11"/>
      <c r="T21" s="17"/>
      <c r="V21" s="11"/>
      <c r="W21" s="17"/>
    </row>
    <row r="22" spans="1:23" ht="21.75" customHeight="1" thickBot="1">
      <c r="A22" s="448"/>
      <c r="B22" s="449"/>
      <c r="C22" s="388"/>
      <c r="D22" s="89" t="s">
        <v>267</v>
      </c>
      <c r="E22" s="364" t="s">
        <v>407</v>
      </c>
      <c r="F22" s="365"/>
      <c r="G22" s="132" t="s">
        <v>412</v>
      </c>
      <c r="H22" s="195">
        <v>2.5</v>
      </c>
      <c r="I22" s="279"/>
      <c r="J22" s="202">
        <f t="shared" si="0"/>
        <v>0</v>
      </c>
      <c r="K22" s="288"/>
      <c r="L22" s="289"/>
      <c r="M22" s="11"/>
      <c r="N22" s="11"/>
      <c r="P22" s="11"/>
      <c r="Q22" s="11"/>
      <c r="S22" s="11"/>
      <c r="T22" s="11"/>
      <c r="V22" s="11"/>
      <c r="W22" s="11"/>
    </row>
    <row r="23" spans="1:23" ht="19.5" customHeight="1">
      <c r="A23" s="448"/>
      <c r="B23" s="449"/>
      <c r="C23" s="378" t="s">
        <v>306</v>
      </c>
      <c r="D23" s="401" t="s">
        <v>268</v>
      </c>
      <c r="E23" s="452" t="s">
        <v>207</v>
      </c>
      <c r="F23" s="135" t="s">
        <v>141</v>
      </c>
      <c r="G23" s="83" t="s">
        <v>138</v>
      </c>
      <c r="H23" s="83">
        <v>1.5</v>
      </c>
      <c r="I23" s="280"/>
      <c r="J23" s="119">
        <f t="shared" si="0"/>
        <v>0</v>
      </c>
      <c r="K23" s="284"/>
      <c r="L23" s="285"/>
      <c r="M23" s="11"/>
      <c r="N23" s="11"/>
      <c r="P23" s="11"/>
      <c r="Q23" s="11"/>
      <c r="S23" s="11"/>
      <c r="T23" s="11"/>
      <c r="V23" s="11"/>
      <c r="W23" s="11"/>
    </row>
    <row r="24" spans="1:23" ht="19.5" customHeight="1">
      <c r="A24" s="448"/>
      <c r="B24" s="449"/>
      <c r="C24" s="378"/>
      <c r="D24" s="386"/>
      <c r="E24" s="453"/>
      <c r="F24" s="125" t="s">
        <v>142</v>
      </c>
      <c r="G24" s="84" t="s">
        <v>138</v>
      </c>
      <c r="H24" s="84">
        <v>2.5</v>
      </c>
      <c r="I24" s="275"/>
      <c r="J24" s="119">
        <f t="shared" si="0"/>
        <v>0</v>
      </c>
      <c r="K24" s="286"/>
      <c r="L24" s="287"/>
      <c r="M24" s="11"/>
      <c r="N24" s="11"/>
      <c r="P24" s="11"/>
      <c r="Q24" s="11"/>
      <c r="S24" s="11"/>
      <c r="T24" s="11"/>
      <c r="V24" s="11"/>
      <c r="W24" s="11"/>
    </row>
    <row r="25" spans="1:23" ht="41.25" customHeight="1" thickBot="1">
      <c r="A25" s="448"/>
      <c r="B25" s="449"/>
      <c r="C25" s="388"/>
      <c r="D25" s="124" t="s">
        <v>303</v>
      </c>
      <c r="E25" s="376" t="s">
        <v>307</v>
      </c>
      <c r="F25" s="454"/>
      <c r="G25" s="105" t="s">
        <v>308</v>
      </c>
      <c r="H25" s="170">
        <v>1.5</v>
      </c>
      <c r="I25" s="281"/>
      <c r="J25" s="201">
        <f t="shared" si="0"/>
        <v>0</v>
      </c>
      <c r="K25" s="288"/>
      <c r="L25" s="289"/>
      <c r="M25" s="11"/>
      <c r="N25" s="11"/>
      <c r="P25" s="11"/>
      <c r="Q25" s="11"/>
      <c r="S25" s="11"/>
      <c r="T25" s="11"/>
      <c r="V25" s="11"/>
      <c r="W25" s="11"/>
    </row>
    <row r="26" spans="1:23" ht="21" customHeight="1" thickBot="1">
      <c r="A26" s="450"/>
      <c r="B26" s="451"/>
      <c r="C26" s="81" t="s">
        <v>329</v>
      </c>
      <c r="D26" s="82" t="s">
        <v>309</v>
      </c>
      <c r="E26" s="368" t="s">
        <v>330</v>
      </c>
      <c r="F26" s="369"/>
      <c r="G26" s="81" t="s">
        <v>424</v>
      </c>
      <c r="H26" s="199">
        <v>5</v>
      </c>
      <c r="I26" s="283"/>
      <c r="J26" s="200">
        <f>H26*I26</f>
        <v>0</v>
      </c>
      <c r="K26" s="291"/>
      <c r="L26" s="292"/>
      <c r="M26" s="11"/>
      <c r="N26" s="11"/>
      <c r="P26" s="11"/>
      <c r="Q26" s="11"/>
      <c r="S26" s="11"/>
      <c r="T26" s="11"/>
      <c r="V26" s="11"/>
      <c r="W26" s="11"/>
    </row>
    <row r="27" spans="1:23" ht="17.45" customHeight="1" thickBot="1">
      <c r="A27" s="127"/>
      <c r="B27" s="116"/>
      <c r="C27" s="128"/>
      <c r="D27" s="127"/>
      <c r="E27" s="438"/>
      <c r="F27" s="439"/>
      <c r="G27" s="129" t="s">
        <v>429</v>
      </c>
      <c r="H27" s="466"/>
      <c r="I27" s="467"/>
      <c r="J27" s="197">
        <f>IF(SUM(J3:J26)&lt;=75,SUM(J3:J26),75)</f>
        <v>0</v>
      </c>
      <c r="K27" s="293"/>
      <c r="L27" s="293"/>
      <c r="M27" s="11"/>
      <c r="N27" s="11"/>
      <c r="P27" s="11"/>
      <c r="Q27" s="11"/>
      <c r="S27" s="11"/>
      <c r="T27" s="11"/>
      <c r="V27" s="11"/>
      <c r="W27" s="11"/>
    </row>
    <row r="28" spans="1:23" ht="17.45" customHeight="1">
      <c r="A28" s="455"/>
      <c r="B28" s="116"/>
      <c r="C28" s="387" t="s">
        <v>409</v>
      </c>
      <c r="D28" s="387" t="s">
        <v>430</v>
      </c>
      <c r="E28" s="432" t="s">
        <v>206</v>
      </c>
      <c r="F28" s="433"/>
      <c r="G28" s="457" t="s">
        <v>428</v>
      </c>
      <c r="H28" s="339" t="s">
        <v>427</v>
      </c>
      <c r="I28" s="460"/>
      <c r="J28" s="463">
        <f>((I28)*25)/5</f>
        <v>0</v>
      </c>
      <c r="K28" s="442"/>
      <c r="L28" s="445"/>
      <c r="M28" s="11"/>
      <c r="N28" s="11"/>
      <c r="P28" s="11"/>
      <c r="Q28" s="11"/>
      <c r="S28" s="11"/>
      <c r="T28" s="11"/>
      <c r="V28" s="11"/>
      <c r="W28" s="11"/>
    </row>
    <row r="29" spans="1:23" ht="17.45" customHeight="1">
      <c r="A29" s="455"/>
      <c r="B29" s="116"/>
      <c r="C29" s="378"/>
      <c r="D29" s="378"/>
      <c r="E29" s="434"/>
      <c r="F29" s="435"/>
      <c r="G29" s="458"/>
      <c r="H29" s="340"/>
      <c r="I29" s="461"/>
      <c r="J29" s="464"/>
      <c r="K29" s="443"/>
      <c r="L29" s="446"/>
      <c r="M29" s="11"/>
      <c r="N29" s="11"/>
      <c r="P29" s="11"/>
      <c r="Q29" s="11"/>
      <c r="S29" s="11"/>
      <c r="T29" s="11"/>
      <c r="V29" s="11"/>
      <c r="W29" s="11"/>
    </row>
    <row r="30" spans="1:23" ht="17.45" customHeight="1">
      <c r="A30" s="455"/>
      <c r="B30" s="116"/>
      <c r="C30" s="378"/>
      <c r="D30" s="378"/>
      <c r="E30" s="434"/>
      <c r="F30" s="435"/>
      <c r="G30" s="458"/>
      <c r="H30" s="340"/>
      <c r="I30" s="461"/>
      <c r="J30" s="464"/>
      <c r="K30" s="443"/>
      <c r="L30" s="446"/>
      <c r="M30" s="11"/>
      <c r="N30" s="11"/>
      <c r="P30" s="11"/>
      <c r="Q30" s="11"/>
      <c r="S30" s="11"/>
      <c r="T30" s="11"/>
      <c r="V30" s="11"/>
      <c r="W30" s="11"/>
    </row>
    <row r="31" spans="1:23" ht="17.45" customHeight="1" thickBot="1">
      <c r="A31" s="456"/>
      <c r="B31" s="116"/>
      <c r="C31" s="388"/>
      <c r="D31" s="388"/>
      <c r="E31" s="436"/>
      <c r="F31" s="437"/>
      <c r="G31" s="459"/>
      <c r="H31" s="383"/>
      <c r="I31" s="462"/>
      <c r="J31" s="465"/>
      <c r="K31" s="444"/>
      <c r="L31" s="447"/>
      <c r="M31" s="11"/>
      <c r="N31" s="11"/>
      <c r="P31" s="11"/>
      <c r="Q31" s="11"/>
      <c r="S31" s="11"/>
      <c r="T31" s="11"/>
      <c r="V31" s="11"/>
      <c r="W31" s="11"/>
    </row>
    <row r="32" spans="1:23" ht="17.45" customHeight="1" thickBot="1">
      <c r="A32" s="20"/>
      <c r="B32" s="116"/>
      <c r="C32" s="130"/>
      <c r="D32" s="130"/>
      <c r="E32" s="130"/>
      <c r="F32" s="131"/>
      <c r="G32" s="198"/>
      <c r="H32" s="440" t="s">
        <v>431</v>
      </c>
      <c r="I32" s="441"/>
      <c r="J32" s="196">
        <f>J27+J28</f>
        <v>0</v>
      </c>
      <c r="K32" s="16"/>
      <c r="L32" s="16"/>
      <c r="M32" s="11"/>
      <c r="N32" s="11"/>
      <c r="P32" s="11"/>
      <c r="Q32" s="11"/>
      <c r="S32" s="11"/>
      <c r="T32" s="11"/>
      <c r="V32" s="11"/>
      <c r="W32" s="11"/>
    </row>
    <row r="33" spans="1:23" ht="17.45" customHeight="1" thickBot="1">
      <c r="A33" s="20"/>
      <c r="B33" s="25"/>
      <c r="C33" s="21"/>
      <c r="D33" s="21"/>
      <c r="E33" s="468" t="s">
        <v>295</v>
      </c>
      <c r="F33" s="468"/>
      <c r="G33" s="468"/>
      <c r="H33" s="406" t="s">
        <v>426</v>
      </c>
      <c r="I33" s="406"/>
      <c r="J33" s="209">
        <f>IF(J32&lt;=100,J32,100)</f>
        <v>0</v>
      </c>
      <c r="K33" s="16"/>
      <c r="L33" s="16"/>
      <c r="M33" s="11"/>
      <c r="N33" s="11"/>
      <c r="P33" s="11"/>
      <c r="Q33" s="11"/>
      <c r="S33" s="11"/>
      <c r="T33" s="11"/>
      <c r="V33" s="11"/>
      <c r="W33" s="11"/>
    </row>
    <row r="34" spans="2:23" ht="17.45" customHeight="1">
      <c r="B34" s="25"/>
      <c r="F34" s="22"/>
      <c r="K34" s="16"/>
      <c r="L34" s="16"/>
      <c r="N34" s="18"/>
      <c r="Q34" s="18"/>
      <c r="T34" s="18"/>
      <c r="W34" s="18"/>
    </row>
    <row r="35" spans="2:11" ht="15">
      <c r="B35" s="25"/>
      <c r="F35" s="22"/>
      <c r="K35" s="18"/>
    </row>
    <row r="36" spans="1:23" s="11" customFormat="1" ht="15">
      <c r="A36"/>
      <c r="B36" s="22"/>
      <c r="C36"/>
      <c r="D36"/>
      <c r="E36"/>
      <c r="F36" s="22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11" customFormat="1" ht="15">
      <c r="A37"/>
      <c r="B37" s="22"/>
      <c r="C37"/>
      <c r="D37"/>
      <c r="E37"/>
      <c r="F37" s="22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</row>
    <row r="38" spans="1:23" s="11" customFormat="1" ht="15">
      <c r="A38"/>
      <c r="B38" s="22"/>
      <c r="C38"/>
      <c r="D38"/>
      <c r="E38"/>
      <c r="F38" s="22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</row>
    <row r="39" spans="1:23" s="11" customFormat="1" ht="15">
      <c r="A39"/>
      <c r="B39" s="22"/>
      <c r="C39"/>
      <c r="D39"/>
      <c r="E39"/>
      <c r="F39" s="22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</row>
    <row r="40" spans="1:23" s="11" customFormat="1" ht="15">
      <c r="A40"/>
      <c r="B40"/>
      <c r="C40"/>
      <c r="D40"/>
      <c r="E40"/>
      <c r="F40" s="22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3" s="11" customFormat="1" ht="15">
      <c r="A41"/>
      <c r="B41"/>
      <c r="C41"/>
      <c r="D41"/>
      <c r="E41"/>
      <c r="F41" s="22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3" s="11" customFormat="1" ht="15">
      <c r="A42"/>
      <c r="B42"/>
      <c r="C42"/>
      <c r="D42"/>
      <c r="E42"/>
      <c r="F42" s="2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3" s="11" customFormat="1" ht="15">
      <c r="A43"/>
      <c r="B43"/>
      <c r="C43"/>
      <c r="D43"/>
      <c r="E43"/>
      <c r="F43" s="22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</row>
    <row r="44" spans="1:23" s="11" customFormat="1" ht="15">
      <c r="A44"/>
      <c r="B44"/>
      <c r="C44"/>
      <c r="D44"/>
      <c r="E44"/>
      <c r="F44" s="22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</row>
    <row r="45" spans="1:23" s="11" customFormat="1" ht="15">
      <c r="A45"/>
      <c r="B45"/>
      <c r="C45"/>
      <c r="D45"/>
      <c r="E45"/>
      <c r="F45" s="22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</row>
    <row r="46" spans="1:23" s="11" customFormat="1" ht="15">
      <c r="A46"/>
      <c r="B46"/>
      <c r="C46"/>
      <c r="D46"/>
      <c r="E46"/>
      <c r="F46" s="22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</row>
    <row r="47" spans="1:23" s="11" customFormat="1" ht="15">
      <c r="A47"/>
      <c r="B47"/>
      <c r="C47"/>
      <c r="D47"/>
      <c r="E47"/>
      <c r="F47" s="22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</row>
    <row r="48" spans="1:23" s="11" customFormat="1" ht="15">
      <c r="A48"/>
      <c r="B48"/>
      <c r="C48"/>
      <c r="D48"/>
      <c r="E48"/>
      <c r="F48" s="22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</row>
    <row r="49" spans="1:23" s="11" customFormat="1" ht="15">
      <c r="A49"/>
      <c r="B49"/>
      <c r="C49"/>
      <c r="D49"/>
      <c r="E49"/>
      <c r="F49" s="22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</row>
    <row r="50" spans="1:23" s="11" customFormat="1" ht="15">
      <c r="A50"/>
      <c r="B50"/>
      <c r="C50"/>
      <c r="D50"/>
      <c r="E50"/>
      <c r="F50" s="22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</row>
    <row r="51" spans="1:23" s="11" customFormat="1" ht="15">
      <c r="A51"/>
      <c r="B51"/>
      <c r="C51"/>
      <c r="D51"/>
      <c r="E51"/>
      <c r="F51" s="22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</row>
    <row r="52" spans="1:23" s="11" customFormat="1" ht="15">
      <c r="A52"/>
      <c r="B52"/>
      <c r="C52"/>
      <c r="D52"/>
      <c r="E52"/>
      <c r="F52" s="2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</row>
    <row r="53" spans="1:23" s="11" customFormat="1" ht="15">
      <c r="A53"/>
      <c r="B53"/>
      <c r="C53"/>
      <c r="D53"/>
      <c r="E53"/>
      <c r="F53" s="22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</row>
    <row r="54" spans="1:23" s="11" customFormat="1" ht="15">
      <c r="A54"/>
      <c r="B54"/>
      <c r="C54"/>
      <c r="D54"/>
      <c r="E54"/>
      <c r="F54" s="22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</row>
    <row r="55" spans="1:23" s="11" customFormat="1" ht="15">
      <c r="A55"/>
      <c r="B55"/>
      <c r="C55"/>
      <c r="D55"/>
      <c r="E55"/>
      <c r="F55" s="22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</row>
    <row r="56" spans="1:23" s="11" customFormat="1" ht="15">
      <c r="A56"/>
      <c r="B56"/>
      <c r="C56"/>
      <c r="D56"/>
      <c r="E56"/>
      <c r="F56" s="22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</row>
    <row r="57" spans="1:23" s="11" customFormat="1" ht="15">
      <c r="A57"/>
      <c r="B57"/>
      <c r="C57"/>
      <c r="D57"/>
      <c r="E57"/>
      <c r="F57" s="22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</row>
    <row r="58" spans="1:23" s="11" customFormat="1" ht="15">
      <c r="A58"/>
      <c r="B58"/>
      <c r="C58"/>
      <c r="D58"/>
      <c r="E58"/>
      <c r="F58" s="22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</row>
    <row r="59" spans="1:23" s="11" customFormat="1" ht="15">
      <c r="A59"/>
      <c r="B59"/>
      <c r="C59"/>
      <c r="D59"/>
      <c r="E59"/>
      <c r="F59" s="22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</row>
    <row r="60" spans="1:23" s="11" customFormat="1" ht="15">
      <c r="A60"/>
      <c r="B60"/>
      <c r="C60"/>
      <c r="D60"/>
      <c r="E60"/>
      <c r="F60" s="22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</row>
    <row r="61" spans="1:23" s="11" customFormat="1" ht="15">
      <c r="A61"/>
      <c r="B61"/>
      <c r="C61"/>
      <c r="D61"/>
      <c r="E61"/>
      <c r="F61" s="22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3" s="11" customFormat="1" ht="15">
      <c r="A62"/>
      <c r="B62"/>
      <c r="C62"/>
      <c r="D62"/>
      <c r="E62"/>
      <c r="F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</row>
    <row r="63" spans="1:23" s="11" customFormat="1" ht="15">
      <c r="A63"/>
      <c r="B63"/>
      <c r="C63"/>
      <c r="D63"/>
      <c r="E63"/>
      <c r="F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</row>
    <row r="64" spans="1:23" s="11" customFormat="1" ht="15">
      <c r="A64"/>
      <c r="B64"/>
      <c r="C64"/>
      <c r="D64"/>
      <c r="E64"/>
      <c r="F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</row>
    <row r="65" spans="1:23" s="11" customFormat="1" ht="15">
      <c r="A65"/>
      <c r="B65"/>
      <c r="C65"/>
      <c r="D65"/>
      <c r="E65"/>
      <c r="F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</row>
    <row r="66" spans="1:23" s="11" customFormat="1" ht="15">
      <c r="A66"/>
      <c r="B66"/>
      <c r="C66"/>
      <c r="D66"/>
      <c r="E66"/>
      <c r="F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</row>
    <row r="67" spans="1:23" s="11" customFormat="1" ht="15">
      <c r="A67"/>
      <c r="B67"/>
      <c r="C67"/>
      <c r="D67"/>
      <c r="E67"/>
      <c r="F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</row>
  </sheetData>
  <sheetProtection algorithmName="SHA-512" hashValue="uxPBAbAfdqeGI99hyjYgIAp9Fsxbex21SjNWB3cb8Uht7fWTpMVAeTL5IjKR+NwYBr3/55Sg+loONRzMXqT4RA==" saltValue="Na2z43sBpTysEWMTQb+RJA==" spinCount="100000" sheet="1" objects="1" scenarios="1"/>
  <mergeCells count="44">
    <mergeCell ref="H33:I33"/>
    <mergeCell ref="H32:I32"/>
    <mergeCell ref="K28:K31"/>
    <mergeCell ref="L28:L31"/>
    <mergeCell ref="A3:B26"/>
    <mergeCell ref="E23:E24"/>
    <mergeCell ref="E25:F25"/>
    <mergeCell ref="D23:D24"/>
    <mergeCell ref="A28:A31"/>
    <mergeCell ref="G28:G31"/>
    <mergeCell ref="H28:H31"/>
    <mergeCell ref="I28:I31"/>
    <mergeCell ref="J28:J31"/>
    <mergeCell ref="H27:I27"/>
    <mergeCell ref="E33:G33"/>
    <mergeCell ref="C3:C9"/>
    <mergeCell ref="E5:F5"/>
    <mergeCell ref="C23:C25"/>
    <mergeCell ref="D28:D31"/>
    <mergeCell ref="E28:F31"/>
    <mergeCell ref="E27:F27"/>
    <mergeCell ref="C28:C31"/>
    <mergeCell ref="E11:F11"/>
    <mergeCell ref="E13:F13"/>
    <mergeCell ref="E14:F14"/>
    <mergeCell ref="E15:F15"/>
    <mergeCell ref="E18:F18"/>
    <mergeCell ref="E26:F26"/>
    <mergeCell ref="E2:F2"/>
    <mergeCell ref="C20:C22"/>
    <mergeCell ref="E3:F3"/>
    <mergeCell ref="E4:F4"/>
    <mergeCell ref="E9:F9"/>
    <mergeCell ref="E8:F8"/>
    <mergeCell ref="E6:F6"/>
    <mergeCell ref="E7:F7"/>
    <mergeCell ref="E20:F20"/>
    <mergeCell ref="E21:F21"/>
    <mergeCell ref="E22:F22"/>
    <mergeCell ref="E16:F16"/>
    <mergeCell ref="E17:F17"/>
    <mergeCell ref="C10:C19"/>
    <mergeCell ref="E10:F10"/>
    <mergeCell ref="E19:F19"/>
  </mergeCells>
  <printOptions horizontalCentered="1" verticalCentered="1"/>
  <pageMargins left="0.35433070866141736" right="0.31496062992125984" top="0.4724409448818898" bottom="0.5905511811023623" header="0.2755905511811024" footer="0.31496062992125984"/>
  <pageSetup horizontalDpi="300" verticalDpi="300" orientation="landscape" paperSize="9" scale="65" r:id="rId1"/>
  <headerFooter>
    <oddHeader>&amp;CComponente Pedagógica</oddHeader>
    <oddFooter>&amp;L&amp;F&amp;R&amp;A</oddFooter>
  </headerFooter>
  <ignoredErrors>
    <ignoredError sqref="J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90" zoomScaleNormal="90" zoomScalePageLayoutView="90" workbookViewId="0" topLeftCell="D1">
      <selection activeCell="H66" sqref="H66"/>
    </sheetView>
  </sheetViews>
  <sheetFormatPr defaultColWidth="8.8515625" defaultRowHeight="15"/>
  <cols>
    <col min="1" max="1" width="8.7109375" style="3" customWidth="1"/>
    <col min="2" max="2" width="9.421875" style="3" customWidth="1"/>
    <col min="3" max="3" width="6.7109375" style="5" customWidth="1"/>
    <col min="4" max="4" width="144.28125" style="5" bestFit="1" customWidth="1"/>
    <col min="5" max="5" width="45.7109375" style="10" bestFit="1" customWidth="1"/>
    <col min="6" max="6" width="17.00390625" style="9" customWidth="1"/>
    <col min="7" max="8" width="9.7109375" style="3" customWidth="1"/>
    <col min="9" max="9" width="28.8515625" style="3" bestFit="1" customWidth="1"/>
    <col min="10" max="10" width="26.8515625" style="3" bestFit="1" customWidth="1"/>
    <col min="11" max="16384" width="8.8515625" style="3" customWidth="1"/>
  </cols>
  <sheetData>
    <row r="1" spans="4:6" ht="15.75" thickBot="1">
      <c r="D1" s="6"/>
      <c r="E1" s="8"/>
      <c r="F1" s="7"/>
    </row>
    <row r="2" spans="1:10" ht="30.75" customHeight="1" thickBot="1">
      <c r="A2" s="27" t="s">
        <v>160</v>
      </c>
      <c r="B2" s="27" t="s">
        <v>381</v>
      </c>
      <c r="C2" s="151" t="s">
        <v>129</v>
      </c>
      <c r="D2" s="152" t="s">
        <v>13</v>
      </c>
      <c r="E2" s="152" t="s">
        <v>12</v>
      </c>
      <c r="F2" s="153" t="s">
        <v>130</v>
      </c>
      <c r="G2" s="154" t="s">
        <v>382</v>
      </c>
      <c r="H2" s="165" t="s">
        <v>134</v>
      </c>
      <c r="I2" s="205" t="s">
        <v>284</v>
      </c>
      <c r="J2" s="204" t="s">
        <v>283</v>
      </c>
    </row>
    <row r="3" spans="1:10" ht="15" customHeight="1">
      <c r="A3" s="469" t="s">
        <v>133</v>
      </c>
      <c r="B3" s="472" t="s">
        <v>310</v>
      </c>
      <c r="C3" s="145" t="s">
        <v>79</v>
      </c>
      <c r="D3" s="140" t="s">
        <v>173</v>
      </c>
      <c r="E3" s="155" t="s">
        <v>136</v>
      </c>
      <c r="F3" s="60">
        <v>50</v>
      </c>
      <c r="G3" s="253"/>
      <c r="H3" s="28">
        <f>G3*F3</f>
        <v>0</v>
      </c>
      <c r="I3" s="296"/>
      <c r="J3" s="263"/>
    </row>
    <row r="4" spans="1:10" ht="15" customHeight="1">
      <c r="A4" s="455"/>
      <c r="B4" s="473"/>
      <c r="C4" s="146" t="s">
        <v>81</v>
      </c>
      <c r="D4" s="141" t="s">
        <v>174</v>
      </c>
      <c r="E4" s="26" t="s">
        <v>136</v>
      </c>
      <c r="F4" s="61">
        <v>50</v>
      </c>
      <c r="G4" s="252"/>
      <c r="H4" s="29">
        <f aca="true" t="shared" si="0" ref="H4:H64">G4*F4</f>
        <v>0</v>
      </c>
      <c r="I4" s="297"/>
      <c r="J4" s="265"/>
    </row>
    <row r="5" spans="1:10" ht="15" customHeight="1">
      <c r="A5" s="455"/>
      <c r="B5" s="473"/>
      <c r="C5" s="146" t="s">
        <v>83</v>
      </c>
      <c r="D5" s="141" t="s">
        <v>485</v>
      </c>
      <c r="E5" s="26" t="s">
        <v>136</v>
      </c>
      <c r="F5" s="59">
        <v>50</v>
      </c>
      <c r="G5" s="252"/>
      <c r="H5" s="29">
        <f t="shared" si="0"/>
        <v>0</v>
      </c>
      <c r="I5" s="297"/>
      <c r="J5" s="265"/>
    </row>
    <row r="6" spans="1:10" ht="15" customHeight="1">
      <c r="A6" s="455"/>
      <c r="B6" s="473"/>
      <c r="C6" s="146" t="s">
        <v>85</v>
      </c>
      <c r="D6" s="141" t="s">
        <v>415</v>
      </c>
      <c r="E6" s="26" t="s">
        <v>136</v>
      </c>
      <c r="F6" s="59">
        <v>37.5</v>
      </c>
      <c r="G6" s="252"/>
      <c r="H6" s="29">
        <f t="shared" si="0"/>
        <v>0</v>
      </c>
      <c r="I6" s="297"/>
      <c r="J6" s="265"/>
    </row>
    <row r="7" spans="1:10" ht="15" customHeight="1">
      <c r="A7" s="455"/>
      <c r="B7" s="473"/>
      <c r="C7" s="146" t="s">
        <v>87</v>
      </c>
      <c r="D7" s="148" t="s">
        <v>483</v>
      </c>
      <c r="E7" s="149" t="s">
        <v>136</v>
      </c>
      <c r="F7" s="150">
        <v>50</v>
      </c>
      <c r="G7" s="252"/>
      <c r="H7" s="29">
        <f t="shared" si="0"/>
        <v>0</v>
      </c>
      <c r="I7" s="297"/>
      <c r="J7" s="265"/>
    </row>
    <row r="8" spans="1:10" ht="15" customHeight="1">
      <c r="A8" s="455"/>
      <c r="B8" s="473"/>
      <c r="C8" s="146" t="s">
        <v>88</v>
      </c>
      <c r="D8" s="148" t="s">
        <v>484</v>
      </c>
      <c r="E8" s="149" t="s">
        <v>136</v>
      </c>
      <c r="F8" s="150">
        <v>37.5</v>
      </c>
      <c r="G8" s="252"/>
      <c r="H8" s="29">
        <f t="shared" si="0"/>
        <v>0</v>
      </c>
      <c r="I8" s="297"/>
      <c r="J8" s="265"/>
    </row>
    <row r="9" spans="1:10" ht="15" customHeight="1">
      <c r="A9" s="455"/>
      <c r="B9" s="473"/>
      <c r="C9" s="146" t="s">
        <v>90</v>
      </c>
      <c r="D9" s="148" t="s">
        <v>175</v>
      </c>
      <c r="E9" s="149" t="s">
        <v>136</v>
      </c>
      <c r="F9" s="150">
        <v>37.5</v>
      </c>
      <c r="G9" s="252"/>
      <c r="H9" s="29">
        <f t="shared" si="0"/>
        <v>0</v>
      </c>
      <c r="I9" s="297"/>
      <c r="J9" s="265"/>
    </row>
    <row r="10" spans="1:10" ht="15" customHeight="1">
      <c r="A10" s="455"/>
      <c r="B10" s="473"/>
      <c r="C10" s="146" t="s">
        <v>92</v>
      </c>
      <c r="D10" s="148" t="s">
        <v>186</v>
      </c>
      <c r="E10" s="149" t="s">
        <v>136</v>
      </c>
      <c r="F10" s="150">
        <v>37.5</v>
      </c>
      <c r="G10" s="252"/>
      <c r="H10" s="29">
        <f t="shared" si="0"/>
        <v>0</v>
      </c>
      <c r="I10" s="297"/>
      <c r="J10" s="265"/>
    </row>
    <row r="11" spans="1:10" ht="15" customHeight="1">
      <c r="A11" s="455"/>
      <c r="B11" s="473"/>
      <c r="C11" s="146" t="s">
        <v>93</v>
      </c>
      <c r="D11" s="148" t="s">
        <v>187</v>
      </c>
      <c r="E11" s="149" t="s">
        <v>136</v>
      </c>
      <c r="F11" s="150">
        <v>37.5</v>
      </c>
      <c r="G11" s="252"/>
      <c r="H11" s="29">
        <f t="shared" si="0"/>
        <v>0</v>
      </c>
      <c r="I11" s="297"/>
      <c r="J11" s="265"/>
    </row>
    <row r="12" spans="1:10" ht="15" customHeight="1">
      <c r="A12" s="455"/>
      <c r="B12" s="473"/>
      <c r="C12" s="146" t="s">
        <v>94</v>
      </c>
      <c r="D12" s="148" t="s">
        <v>421</v>
      </c>
      <c r="E12" s="149" t="s">
        <v>136</v>
      </c>
      <c r="F12" s="150">
        <v>37.5</v>
      </c>
      <c r="G12" s="252"/>
      <c r="H12" s="29">
        <f t="shared" si="0"/>
        <v>0</v>
      </c>
      <c r="I12" s="297"/>
      <c r="J12" s="265"/>
    </row>
    <row r="13" spans="1:10" ht="15" customHeight="1">
      <c r="A13" s="455"/>
      <c r="B13" s="473"/>
      <c r="C13" s="146" t="s">
        <v>95</v>
      </c>
      <c r="D13" s="148" t="s">
        <v>420</v>
      </c>
      <c r="E13" s="149" t="s">
        <v>136</v>
      </c>
      <c r="F13" s="150">
        <v>37.5</v>
      </c>
      <c r="G13" s="252"/>
      <c r="H13" s="29">
        <f t="shared" si="0"/>
        <v>0</v>
      </c>
      <c r="I13" s="297"/>
      <c r="J13" s="265"/>
    </row>
    <row r="14" spans="1:10" ht="15" customHeight="1">
      <c r="A14" s="455"/>
      <c r="B14" s="473"/>
      <c r="C14" s="146" t="s">
        <v>97</v>
      </c>
      <c r="D14" s="142" t="s">
        <v>80</v>
      </c>
      <c r="E14" s="75" t="s">
        <v>136</v>
      </c>
      <c r="F14" s="76">
        <v>50</v>
      </c>
      <c r="G14" s="252"/>
      <c r="H14" s="29">
        <f t="shared" si="0"/>
        <v>0</v>
      </c>
      <c r="I14" s="297"/>
      <c r="J14" s="265"/>
    </row>
    <row r="15" spans="1:10" ht="15" customHeight="1">
      <c r="A15" s="455"/>
      <c r="B15" s="473"/>
      <c r="C15" s="146" t="s">
        <v>99</v>
      </c>
      <c r="D15" s="142" t="s">
        <v>82</v>
      </c>
      <c r="E15" s="75" t="s">
        <v>136</v>
      </c>
      <c r="F15" s="77">
        <v>50</v>
      </c>
      <c r="G15" s="252"/>
      <c r="H15" s="29">
        <f t="shared" si="0"/>
        <v>0</v>
      </c>
      <c r="I15" s="297"/>
      <c r="J15" s="265"/>
    </row>
    <row r="16" spans="1:10" ht="15" customHeight="1">
      <c r="A16" s="455"/>
      <c r="B16" s="473"/>
      <c r="C16" s="146" t="s">
        <v>100</v>
      </c>
      <c r="D16" s="143" t="s">
        <v>84</v>
      </c>
      <c r="E16" s="75" t="s">
        <v>136</v>
      </c>
      <c r="F16" s="77">
        <v>37.5</v>
      </c>
      <c r="G16" s="250"/>
      <c r="H16" s="29">
        <f t="shared" si="0"/>
        <v>0</v>
      </c>
      <c r="I16" s="297"/>
      <c r="J16" s="265"/>
    </row>
    <row r="17" spans="1:10" ht="15" customHeight="1">
      <c r="A17" s="455"/>
      <c r="B17" s="473"/>
      <c r="C17" s="146" t="s">
        <v>101</v>
      </c>
      <c r="D17" s="143" t="s">
        <v>86</v>
      </c>
      <c r="E17" s="75" t="s">
        <v>136</v>
      </c>
      <c r="F17" s="77">
        <v>30</v>
      </c>
      <c r="G17" s="250"/>
      <c r="H17" s="29">
        <f t="shared" si="0"/>
        <v>0</v>
      </c>
      <c r="I17" s="297"/>
      <c r="J17" s="265"/>
    </row>
    <row r="18" spans="1:10" ht="15" customHeight="1">
      <c r="A18" s="455"/>
      <c r="B18" s="473"/>
      <c r="C18" s="146" t="s">
        <v>102</v>
      </c>
      <c r="D18" s="143" t="s">
        <v>323</v>
      </c>
      <c r="E18" s="75" t="s">
        <v>136</v>
      </c>
      <c r="F18" s="77">
        <v>20</v>
      </c>
      <c r="G18" s="250"/>
      <c r="H18" s="29">
        <f t="shared" si="0"/>
        <v>0</v>
      </c>
      <c r="I18" s="297"/>
      <c r="J18" s="265"/>
    </row>
    <row r="19" spans="1:10" ht="15" customHeight="1">
      <c r="A19" s="455"/>
      <c r="B19" s="473"/>
      <c r="C19" s="146" t="s">
        <v>103</v>
      </c>
      <c r="D19" s="143" t="s">
        <v>89</v>
      </c>
      <c r="E19" s="75" t="s">
        <v>136</v>
      </c>
      <c r="F19" s="77">
        <v>12.5</v>
      </c>
      <c r="G19" s="250"/>
      <c r="H19" s="29">
        <f t="shared" si="0"/>
        <v>0</v>
      </c>
      <c r="I19" s="297"/>
      <c r="J19" s="265"/>
    </row>
    <row r="20" spans="1:10" ht="15" customHeight="1">
      <c r="A20" s="455"/>
      <c r="B20" s="473"/>
      <c r="C20" s="146" t="s">
        <v>104</v>
      </c>
      <c r="D20" s="143" t="s">
        <v>91</v>
      </c>
      <c r="E20" s="75" t="s">
        <v>136</v>
      </c>
      <c r="F20" s="77">
        <v>10</v>
      </c>
      <c r="G20" s="250"/>
      <c r="H20" s="29">
        <f t="shared" si="0"/>
        <v>0</v>
      </c>
      <c r="I20" s="297"/>
      <c r="J20" s="265"/>
    </row>
    <row r="21" spans="1:10" s="74" customFormat="1" ht="15" customHeight="1">
      <c r="A21" s="455"/>
      <c r="B21" s="473"/>
      <c r="C21" s="146" t="s">
        <v>105</v>
      </c>
      <c r="D21" s="143" t="s">
        <v>324</v>
      </c>
      <c r="E21" s="75" t="s">
        <v>136</v>
      </c>
      <c r="F21" s="77">
        <v>7.5</v>
      </c>
      <c r="G21" s="250"/>
      <c r="H21" s="29">
        <f t="shared" si="0"/>
        <v>0</v>
      </c>
      <c r="I21" s="297"/>
      <c r="J21" s="265"/>
    </row>
    <row r="22" spans="1:10" ht="15" customHeight="1" thickBot="1">
      <c r="A22" s="455"/>
      <c r="B22" s="474"/>
      <c r="C22" s="156" t="s">
        <v>106</v>
      </c>
      <c r="D22" s="157" t="s">
        <v>325</v>
      </c>
      <c r="E22" s="158" t="s">
        <v>136</v>
      </c>
      <c r="F22" s="159">
        <v>7.5</v>
      </c>
      <c r="G22" s="251"/>
      <c r="H22" s="30">
        <f t="shared" si="0"/>
        <v>0</v>
      </c>
      <c r="I22" s="298"/>
      <c r="J22" s="269"/>
    </row>
    <row r="23" spans="1:10" ht="15" customHeight="1">
      <c r="A23" s="455"/>
      <c r="B23" s="472" t="s">
        <v>317</v>
      </c>
      <c r="C23" s="145" t="s">
        <v>107</v>
      </c>
      <c r="D23" s="140" t="s">
        <v>176</v>
      </c>
      <c r="E23" s="155" t="s">
        <v>136</v>
      </c>
      <c r="F23" s="160">
        <v>5</v>
      </c>
      <c r="G23" s="253"/>
      <c r="H23" s="28">
        <f t="shared" si="0"/>
        <v>0</v>
      </c>
      <c r="I23" s="296"/>
      <c r="J23" s="263"/>
    </row>
    <row r="24" spans="1:10" ht="15" customHeight="1">
      <c r="A24" s="455"/>
      <c r="B24" s="473"/>
      <c r="C24" s="146" t="s">
        <v>165</v>
      </c>
      <c r="D24" s="141" t="s">
        <v>194</v>
      </c>
      <c r="E24" s="26" t="s">
        <v>136</v>
      </c>
      <c r="F24" s="59">
        <v>5</v>
      </c>
      <c r="G24" s="252"/>
      <c r="H24" s="29">
        <f t="shared" si="0"/>
        <v>0</v>
      </c>
      <c r="I24" s="297"/>
      <c r="J24" s="265"/>
    </row>
    <row r="25" spans="1:10" ht="15" customHeight="1">
      <c r="A25" s="455"/>
      <c r="B25" s="473"/>
      <c r="C25" s="306" t="s">
        <v>166</v>
      </c>
      <c r="D25" s="148" t="s">
        <v>489</v>
      </c>
      <c r="E25" s="26" t="s">
        <v>136</v>
      </c>
      <c r="F25" s="59">
        <v>5</v>
      </c>
      <c r="G25" s="252"/>
      <c r="H25" s="29">
        <f t="shared" si="0"/>
        <v>0</v>
      </c>
      <c r="I25" s="297"/>
      <c r="J25" s="265"/>
    </row>
    <row r="26" spans="1:10" ht="15" customHeight="1">
      <c r="A26" s="455"/>
      <c r="B26" s="473"/>
      <c r="C26" s="146" t="s">
        <v>108</v>
      </c>
      <c r="D26" s="141" t="s">
        <v>418</v>
      </c>
      <c r="E26" s="26" t="s">
        <v>136</v>
      </c>
      <c r="F26" s="59">
        <v>5</v>
      </c>
      <c r="G26" s="252"/>
      <c r="H26" s="29">
        <f t="shared" si="0"/>
        <v>0</v>
      </c>
      <c r="I26" s="297"/>
      <c r="J26" s="265"/>
    </row>
    <row r="27" spans="1:10" ht="15" customHeight="1">
      <c r="A27" s="455"/>
      <c r="B27" s="473"/>
      <c r="C27" s="306" t="s">
        <v>109</v>
      </c>
      <c r="D27" s="142" t="s">
        <v>215</v>
      </c>
      <c r="E27" s="75" t="s">
        <v>136</v>
      </c>
      <c r="F27" s="76">
        <v>2.5</v>
      </c>
      <c r="G27" s="252"/>
      <c r="H27" s="29">
        <f t="shared" si="0"/>
        <v>0</v>
      </c>
      <c r="I27" s="297"/>
      <c r="J27" s="265"/>
    </row>
    <row r="28" spans="1:10" ht="15" customHeight="1">
      <c r="A28" s="455"/>
      <c r="B28" s="473"/>
      <c r="C28" s="146" t="s">
        <v>110</v>
      </c>
      <c r="D28" s="143" t="s">
        <v>278</v>
      </c>
      <c r="E28" s="75" t="s">
        <v>136</v>
      </c>
      <c r="F28" s="77">
        <v>15</v>
      </c>
      <c r="G28" s="250"/>
      <c r="H28" s="29">
        <f t="shared" si="0"/>
        <v>0</v>
      </c>
      <c r="I28" s="297"/>
      <c r="J28" s="265"/>
    </row>
    <row r="29" spans="1:10" ht="15" customHeight="1">
      <c r="A29" s="455"/>
      <c r="B29" s="473"/>
      <c r="C29" s="306" t="s">
        <v>111</v>
      </c>
      <c r="D29" s="143" t="s">
        <v>279</v>
      </c>
      <c r="E29" s="75" t="s">
        <v>136</v>
      </c>
      <c r="F29" s="77">
        <v>15</v>
      </c>
      <c r="G29" s="250"/>
      <c r="H29" s="29">
        <f t="shared" si="0"/>
        <v>0</v>
      </c>
      <c r="I29" s="297"/>
      <c r="J29" s="265"/>
    </row>
    <row r="30" spans="1:10" ht="15" customHeight="1">
      <c r="A30" s="455"/>
      <c r="B30" s="473"/>
      <c r="C30" s="146" t="s">
        <v>112</v>
      </c>
      <c r="D30" s="143" t="s">
        <v>96</v>
      </c>
      <c r="E30" s="75" t="s">
        <v>136</v>
      </c>
      <c r="F30" s="77">
        <v>5</v>
      </c>
      <c r="G30" s="250"/>
      <c r="H30" s="29">
        <f t="shared" si="0"/>
        <v>0</v>
      </c>
      <c r="I30" s="297"/>
      <c r="J30" s="265"/>
    </row>
    <row r="31" spans="1:10" ht="15" customHeight="1">
      <c r="A31" s="455"/>
      <c r="B31" s="473"/>
      <c r="C31" s="306" t="s">
        <v>113</v>
      </c>
      <c r="D31" s="143" t="s">
        <v>98</v>
      </c>
      <c r="E31" s="75" t="s">
        <v>136</v>
      </c>
      <c r="F31" s="77">
        <v>5</v>
      </c>
      <c r="G31" s="250"/>
      <c r="H31" s="29">
        <f t="shared" si="0"/>
        <v>0</v>
      </c>
      <c r="I31" s="297"/>
      <c r="J31" s="265"/>
    </row>
    <row r="32" spans="1:10" ht="15" customHeight="1">
      <c r="A32" s="455"/>
      <c r="B32" s="473"/>
      <c r="C32" s="146" t="s">
        <v>114</v>
      </c>
      <c r="D32" s="143" t="s">
        <v>419</v>
      </c>
      <c r="E32" s="75" t="s">
        <v>322</v>
      </c>
      <c r="F32" s="77">
        <v>15</v>
      </c>
      <c r="G32" s="250"/>
      <c r="H32" s="29">
        <f t="shared" si="0"/>
        <v>0</v>
      </c>
      <c r="I32" s="297"/>
      <c r="J32" s="265"/>
    </row>
    <row r="33" spans="1:10" ht="15" customHeight="1">
      <c r="A33" s="455"/>
      <c r="B33" s="473"/>
      <c r="C33" s="306" t="s">
        <v>180</v>
      </c>
      <c r="D33" s="143" t="s">
        <v>478</v>
      </c>
      <c r="E33" s="75" t="s">
        <v>136</v>
      </c>
      <c r="F33" s="77">
        <v>10</v>
      </c>
      <c r="G33" s="250"/>
      <c r="H33" s="29">
        <f t="shared" si="0"/>
        <v>0</v>
      </c>
      <c r="I33" s="297"/>
      <c r="J33" s="265"/>
    </row>
    <row r="34" spans="1:10" ht="15" customHeight="1">
      <c r="A34" s="455"/>
      <c r="B34" s="473"/>
      <c r="C34" s="146" t="s">
        <v>181</v>
      </c>
      <c r="D34" s="143" t="s">
        <v>326</v>
      </c>
      <c r="E34" s="75" t="s">
        <v>321</v>
      </c>
      <c r="F34" s="77">
        <v>5</v>
      </c>
      <c r="G34" s="250"/>
      <c r="H34" s="29">
        <f t="shared" si="0"/>
        <v>0</v>
      </c>
      <c r="I34" s="297"/>
      <c r="J34" s="265"/>
    </row>
    <row r="35" spans="1:10" ht="15" customHeight="1" thickBot="1">
      <c r="A35" s="455"/>
      <c r="B35" s="474"/>
      <c r="C35" s="156" t="s">
        <v>182</v>
      </c>
      <c r="D35" s="157" t="s">
        <v>168</v>
      </c>
      <c r="E35" s="158" t="s">
        <v>136</v>
      </c>
      <c r="F35" s="159">
        <v>5</v>
      </c>
      <c r="G35" s="251"/>
      <c r="H35" s="30">
        <f t="shared" si="0"/>
        <v>0</v>
      </c>
      <c r="I35" s="298"/>
      <c r="J35" s="269"/>
    </row>
    <row r="36" spans="1:10" ht="15" customHeight="1">
      <c r="A36" s="455"/>
      <c r="B36" s="475" t="s">
        <v>318</v>
      </c>
      <c r="C36" s="145" t="s">
        <v>183</v>
      </c>
      <c r="D36" s="161" t="s">
        <v>241</v>
      </c>
      <c r="E36" s="162" t="s">
        <v>136</v>
      </c>
      <c r="F36" s="163">
        <v>7.5</v>
      </c>
      <c r="G36" s="253"/>
      <c r="H36" s="28">
        <f t="shared" si="0"/>
        <v>0</v>
      </c>
      <c r="I36" s="296"/>
      <c r="J36" s="263"/>
    </row>
    <row r="37" spans="1:10" ht="15" customHeight="1">
      <c r="A37" s="455"/>
      <c r="B37" s="476"/>
      <c r="C37" s="146" t="s">
        <v>184</v>
      </c>
      <c r="D37" s="144" t="s">
        <v>242</v>
      </c>
      <c r="E37" s="75" t="s">
        <v>136</v>
      </c>
      <c r="F37" s="77">
        <v>5</v>
      </c>
      <c r="G37" s="250"/>
      <c r="H37" s="29">
        <f t="shared" si="0"/>
        <v>0</v>
      </c>
      <c r="I37" s="297"/>
      <c r="J37" s="265"/>
    </row>
    <row r="38" spans="1:10" ht="15" customHeight="1">
      <c r="A38" s="455"/>
      <c r="B38" s="476"/>
      <c r="C38" s="146" t="s">
        <v>185</v>
      </c>
      <c r="D38" s="144" t="s">
        <v>312</v>
      </c>
      <c r="E38" s="75" t="s">
        <v>136</v>
      </c>
      <c r="F38" s="77">
        <v>7.5</v>
      </c>
      <c r="G38" s="250"/>
      <c r="H38" s="29">
        <f t="shared" si="0"/>
        <v>0</v>
      </c>
      <c r="I38" s="297"/>
      <c r="J38" s="265"/>
    </row>
    <row r="39" spans="1:10" ht="15" customHeight="1">
      <c r="A39" s="455"/>
      <c r="B39" s="476"/>
      <c r="C39" s="146" t="s">
        <v>188</v>
      </c>
      <c r="D39" s="144" t="s">
        <v>313</v>
      </c>
      <c r="E39" s="75" t="s">
        <v>136</v>
      </c>
      <c r="F39" s="147">
        <v>5</v>
      </c>
      <c r="G39" s="250"/>
      <c r="H39" s="29">
        <f t="shared" si="0"/>
        <v>0</v>
      </c>
      <c r="I39" s="297"/>
      <c r="J39" s="265"/>
    </row>
    <row r="40" spans="1:10" ht="15" customHeight="1">
      <c r="A40" s="455"/>
      <c r="B40" s="476"/>
      <c r="C40" s="146" t="s">
        <v>189</v>
      </c>
      <c r="D40" s="143" t="s">
        <v>244</v>
      </c>
      <c r="E40" s="78" t="s">
        <v>179</v>
      </c>
      <c r="F40" s="77">
        <v>5</v>
      </c>
      <c r="G40" s="250"/>
      <c r="H40" s="29">
        <f t="shared" si="0"/>
        <v>0</v>
      </c>
      <c r="I40" s="297"/>
      <c r="J40" s="265"/>
    </row>
    <row r="41" spans="1:10" ht="15" customHeight="1" thickBot="1">
      <c r="A41" s="455"/>
      <c r="B41" s="476"/>
      <c r="C41" s="190" t="s">
        <v>190</v>
      </c>
      <c r="D41" s="157" t="s">
        <v>243</v>
      </c>
      <c r="E41" s="164" t="s">
        <v>179</v>
      </c>
      <c r="F41" s="159">
        <v>2.5</v>
      </c>
      <c r="G41" s="251"/>
      <c r="H41" s="30">
        <f t="shared" si="0"/>
        <v>0</v>
      </c>
      <c r="I41" s="299"/>
      <c r="J41" s="300"/>
    </row>
    <row r="42" spans="1:10" ht="15" customHeight="1">
      <c r="A42" s="455"/>
      <c r="B42" s="407" t="s">
        <v>319</v>
      </c>
      <c r="C42" s="145" t="s">
        <v>191</v>
      </c>
      <c r="D42" s="161" t="s">
        <v>177</v>
      </c>
      <c r="E42" s="162" t="s">
        <v>136</v>
      </c>
      <c r="F42" s="163">
        <v>15</v>
      </c>
      <c r="G42" s="253"/>
      <c r="H42" s="206">
        <f t="shared" si="0"/>
        <v>0</v>
      </c>
      <c r="I42" s="262"/>
      <c r="J42" s="263"/>
    </row>
    <row r="43" spans="1:10" ht="15" customHeight="1">
      <c r="A43" s="455"/>
      <c r="B43" s="408"/>
      <c r="C43" s="310" t="s">
        <v>192</v>
      </c>
      <c r="D43" s="311" t="s">
        <v>316</v>
      </c>
      <c r="E43" s="26" t="s">
        <v>136</v>
      </c>
      <c r="F43" s="59">
        <v>25</v>
      </c>
      <c r="G43" s="252"/>
      <c r="H43" s="29">
        <f>G43*F43</f>
        <v>0</v>
      </c>
      <c r="I43" s="307"/>
      <c r="J43" s="308"/>
    </row>
    <row r="44" spans="1:10" ht="15" customHeight="1">
      <c r="A44" s="455"/>
      <c r="B44" s="408"/>
      <c r="C44" s="191" t="s">
        <v>195</v>
      </c>
      <c r="D44" s="143" t="s">
        <v>289</v>
      </c>
      <c r="E44" s="75" t="s">
        <v>136</v>
      </c>
      <c r="F44" s="77">
        <v>2.5</v>
      </c>
      <c r="G44" s="250"/>
      <c r="H44" s="69">
        <f t="shared" si="0"/>
        <v>0</v>
      </c>
      <c r="I44" s="264"/>
      <c r="J44" s="265"/>
    </row>
    <row r="45" spans="1:10" ht="15" customHeight="1">
      <c r="A45" s="455"/>
      <c r="B45" s="408"/>
      <c r="C45" s="191" t="s">
        <v>196</v>
      </c>
      <c r="D45" s="143" t="s">
        <v>311</v>
      </c>
      <c r="E45" s="75" t="s">
        <v>136</v>
      </c>
      <c r="F45" s="77">
        <v>12.5</v>
      </c>
      <c r="G45" s="250"/>
      <c r="H45" s="69">
        <f t="shared" si="0"/>
        <v>0</v>
      </c>
      <c r="I45" s="264"/>
      <c r="J45" s="265"/>
    </row>
    <row r="46" spans="1:10" ht="15" customHeight="1">
      <c r="A46" s="455"/>
      <c r="B46" s="408"/>
      <c r="C46" s="191" t="s">
        <v>197</v>
      </c>
      <c r="D46" s="143" t="s">
        <v>193</v>
      </c>
      <c r="E46" s="75" t="s">
        <v>136</v>
      </c>
      <c r="F46" s="77">
        <v>10</v>
      </c>
      <c r="G46" s="250"/>
      <c r="H46" s="69">
        <f t="shared" si="0"/>
        <v>0</v>
      </c>
      <c r="I46" s="264"/>
      <c r="J46" s="265"/>
    </row>
    <row r="47" spans="1:10" ht="15" customHeight="1">
      <c r="A47" s="455"/>
      <c r="B47" s="408"/>
      <c r="C47" s="191" t="s">
        <v>198</v>
      </c>
      <c r="D47" s="142" t="s">
        <v>290</v>
      </c>
      <c r="E47" s="75" t="s">
        <v>136</v>
      </c>
      <c r="F47" s="76">
        <v>15</v>
      </c>
      <c r="G47" s="252"/>
      <c r="H47" s="69">
        <f t="shared" si="0"/>
        <v>0</v>
      </c>
      <c r="I47" s="264"/>
      <c r="J47" s="265"/>
    </row>
    <row r="48" spans="1:10" ht="15" customHeight="1">
      <c r="A48" s="455"/>
      <c r="B48" s="408"/>
      <c r="C48" s="191" t="s">
        <v>204</v>
      </c>
      <c r="D48" s="142" t="s">
        <v>287</v>
      </c>
      <c r="E48" s="75" t="s">
        <v>136</v>
      </c>
      <c r="F48" s="76">
        <v>5</v>
      </c>
      <c r="G48" s="294"/>
      <c r="H48" s="69">
        <f t="shared" si="0"/>
        <v>0</v>
      </c>
      <c r="I48" s="301"/>
      <c r="J48" s="265"/>
    </row>
    <row r="49" spans="1:10" ht="15" customHeight="1">
      <c r="A49" s="455"/>
      <c r="B49" s="408"/>
      <c r="C49" s="191" t="s">
        <v>205</v>
      </c>
      <c r="D49" s="142" t="s">
        <v>288</v>
      </c>
      <c r="E49" s="75" t="s">
        <v>136</v>
      </c>
      <c r="F49" s="76">
        <v>5</v>
      </c>
      <c r="G49" s="252"/>
      <c r="H49" s="69">
        <f t="shared" si="0"/>
        <v>0</v>
      </c>
      <c r="I49" s="264"/>
      <c r="J49" s="302"/>
    </row>
    <row r="50" spans="1:10" ht="15" customHeight="1">
      <c r="A50" s="455"/>
      <c r="B50" s="408"/>
      <c r="C50" s="191" t="s">
        <v>245</v>
      </c>
      <c r="D50" s="142" t="s">
        <v>286</v>
      </c>
      <c r="E50" s="75" t="s">
        <v>136</v>
      </c>
      <c r="F50" s="76">
        <v>5</v>
      </c>
      <c r="G50" s="252"/>
      <c r="H50" s="69">
        <f t="shared" si="0"/>
        <v>0</v>
      </c>
      <c r="I50" s="264"/>
      <c r="J50" s="265"/>
    </row>
    <row r="51" spans="1:10" ht="15" customHeight="1">
      <c r="A51" s="455"/>
      <c r="B51" s="408"/>
      <c r="C51" s="191" t="s">
        <v>213</v>
      </c>
      <c r="D51" s="143" t="s">
        <v>314</v>
      </c>
      <c r="E51" s="79" t="s">
        <v>136</v>
      </c>
      <c r="F51" s="77">
        <v>12.5</v>
      </c>
      <c r="G51" s="250"/>
      <c r="H51" s="69">
        <f t="shared" si="0"/>
        <v>0</v>
      </c>
      <c r="I51" s="264"/>
      <c r="J51" s="265"/>
    </row>
    <row r="52" spans="1:10" ht="15" customHeight="1">
      <c r="A52" s="455"/>
      <c r="B52" s="408"/>
      <c r="C52" s="191" t="s">
        <v>214</v>
      </c>
      <c r="D52" s="143" t="s">
        <v>486</v>
      </c>
      <c r="E52" s="79" t="s">
        <v>179</v>
      </c>
      <c r="F52" s="77">
        <v>15</v>
      </c>
      <c r="G52" s="250"/>
      <c r="H52" s="69">
        <f t="shared" si="0"/>
        <v>0</v>
      </c>
      <c r="I52" s="264"/>
      <c r="J52" s="265"/>
    </row>
    <row r="53" spans="1:10" ht="15" customHeight="1">
      <c r="A53" s="455"/>
      <c r="B53" s="408"/>
      <c r="C53" s="191" t="s">
        <v>216</v>
      </c>
      <c r="D53" s="143" t="s">
        <v>172</v>
      </c>
      <c r="E53" s="79" t="s">
        <v>136</v>
      </c>
      <c r="F53" s="77">
        <v>7.5</v>
      </c>
      <c r="G53" s="256"/>
      <c r="H53" s="69">
        <f t="shared" si="0"/>
        <v>0</v>
      </c>
      <c r="I53" s="303"/>
      <c r="J53" s="265"/>
    </row>
    <row r="54" spans="1:10" s="1" customFormat="1" ht="15" customHeight="1">
      <c r="A54" s="455"/>
      <c r="B54" s="408"/>
      <c r="C54" s="191" t="s">
        <v>217</v>
      </c>
      <c r="D54" s="143" t="s">
        <v>178</v>
      </c>
      <c r="E54" s="79" t="s">
        <v>136</v>
      </c>
      <c r="F54" s="77">
        <v>5</v>
      </c>
      <c r="G54" s="256"/>
      <c r="H54" s="69">
        <f t="shared" si="0"/>
        <v>0</v>
      </c>
      <c r="I54" s="303"/>
      <c r="J54" s="304"/>
    </row>
    <row r="55" spans="1:10" s="1" customFormat="1" ht="15" customHeight="1">
      <c r="A55" s="455"/>
      <c r="B55" s="408"/>
      <c r="C55" s="191" t="s">
        <v>246</v>
      </c>
      <c r="D55" s="189" t="s">
        <v>422</v>
      </c>
      <c r="E55" s="75" t="s">
        <v>248</v>
      </c>
      <c r="F55" s="77">
        <v>2</v>
      </c>
      <c r="G55" s="275"/>
      <c r="H55" s="69">
        <f>G55*F55</f>
        <v>0</v>
      </c>
      <c r="I55" s="303"/>
      <c r="J55" s="304"/>
    </row>
    <row r="56" spans="1:10" s="1" customFormat="1" ht="15" customHeight="1">
      <c r="A56" s="455"/>
      <c r="B56" s="408"/>
      <c r="C56" s="191" t="s">
        <v>247</v>
      </c>
      <c r="D56" s="143" t="s">
        <v>487</v>
      </c>
      <c r="E56" s="79" t="s">
        <v>212</v>
      </c>
      <c r="F56" s="77">
        <v>20</v>
      </c>
      <c r="G56" s="250"/>
      <c r="H56" s="69">
        <f t="shared" si="0"/>
        <v>0</v>
      </c>
      <c r="I56" s="264"/>
      <c r="J56" s="304"/>
    </row>
    <row r="57" spans="1:10" ht="15" customHeight="1">
      <c r="A57" s="455"/>
      <c r="B57" s="408"/>
      <c r="C57" s="191" t="s">
        <v>291</v>
      </c>
      <c r="D57" s="143" t="s">
        <v>488</v>
      </c>
      <c r="E57" s="79" t="s">
        <v>212</v>
      </c>
      <c r="F57" s="77">
        <v>10</v>
      </c>
      <c r="G57" s="250"/>
      <c r="H57" s="69">
        <f t="shared" si="0"/>
        <v>0</v>
      </c>
      <c r="I57" s="264"/>
      <c r="J57" s="265"/>
    </row>
    <row r="58" spans="1:10" ht="15" customHeight="1">
      <c r="A58" s="455"/>
      <c r="B58" s="408"/>
      <c r="C58" s="191" t="s">
        <v>292</v>
      </c>
      <c r="D58" s="143" t="s">
        <v>199</v>
      </c>
      <c r="E58" s="79" t="s">
        <v>136</v>
      </c>
      <c r="F58" s="77">
        <v>2.5</v>
      </c>
      <c r="G58" s="250"/>
      <c r="H58" s="69">
        <f t="shared" si="0"/>
        <v>0</v>
      </c>
      <c r="I58" s="264"/>
      <c r="J58" s="265"/>
    </row>
    <row r="59" spans="1:10" ht="15" customHeight="1">
      <c r="A59" s="455"/>
      <c r="B59" s="408"/>
      <c r="C59" s="191" t="s">
        <v>293</v>
      </c>
      <c r="D59" s="143" t="s">
        <v>200</v>
      </c>
      <c r="E59" s="79" t="s">
        <v>136</v>
      </c>
      <c r="F59" s="77">
        <v>2</v>
      </c>
      <c r="G59" s="250"/>
      <c r="H59" s="69">
        <f>G59*F59</f>
        <v>0</v>
      </c>
      <c r="I59" s="264"/>
      <c r="J59" s="265"/>
    </row>
    <row r="60" spans="1:10" ht="15" customHeight="1">
      <c r="A60" s="455"/>
      <c r="B60" s="408"/>
      <c r="C60" s="191" t="s">
        <v>294</v>
      </c>
      <c r="D60" s="143" t="s">
        <v>476</v>
      </c>
      <c r="E60" s="79" t="s">
        <v>248</v>
      </c>
      <c r="F60" s="77">
        <v>2.5</v>
      </c>
      <c r="G60" s="250"/>
      <c r="H60" s="69">
        <f t="shared" si="0"/>
        <v>0</v>
      </c>
      <c r="I60" s="264"/>
      <c r="J60" s="265"/>
    </row>
    <row r="61" spans="1:10" ht="15" customHeight="1">
      <c r="A61" s="455"/>
      <c r="B61" s="408"/>
      <c r="C61" s="191" t="s">
        <v>315</v>
      </c>
      <c r="D61" s="144" t="s">
        <v>472</v>
      </c>
      <c r="E61" s="79" t="s">
        <v>473</v>
      </c>
      <c r="F61" s="77">
        <v>5</v>
      </c>
      <c r="G61" s="250"/>
      <c r="H61" s="69">
        <f t="shared" si="0"/>
        <v>0</v>
      </c>
      <c r="I61" s="264"/>
      <c r="J61" s="265"/>
    </row>
    <row r="62" spans="1:10" ht="15" customHeight="1">
      <c r="A62" s="455"/>
      <c r="B62" s="408"/>
      <c r="C62" s="191" t="s">
        <v>320</v>
      </c>
      <c r="D62" s="144" t="s">
        <v>471</v>
      </c>
      <c r="E62" s="79" t="s">
        <v>473</v>
      </c>
      <c r="F62" s="77">
        <v>2.5</v>
      </c>
      <c r="G62" s="250"/>
      <c r="H62" s="69">
        <f t="shared" si="0"/>
        <v>0</v>
      </c>
      <c r="I62" s="264"/>
      <c r="J62" s="265"/>
    </row>
    <row r="63" spans="1:10" ht="15" customHeight="1">
      <c r="A63" s="455"/>
      <c r="B63" s="408"/>
      <c r="C63" s="191" t="s">
        <v>474</v>
      </c>
      <c r="D63" s="143" t="s">
        <v>201</v>
      </c>
      <c r="E63" s="79" t="s">
        <v>423</v>
      </c>
      <c r="F63" s="147">
        <v>2</v>
      </c>
      <c r="G63" s="250"/>
      <c r="H63" s="69">
        <f t="shared" si="0"/>
        <v>0</v>
      </c>
      <c r="I63" s="264"/>
      <c r="J63" s="265"/>
    </row>
    <row r="64" spans="1:10" ht="15" customHeight="1" thickBot="1">
      <c r="A64" s="456"/>
      <c r="B64" s="409"/>
      <c r="C64" s="309" t="s">
        <v>475</v>
      </c>
      <c r="D64" s="80" t="s">
        <v>202</v>
      </c>
      <c r="E64" s="81" t="s">
        <v>425</v>
      </c>
      <c r="F64" s="192">
        <v>5</v>
      </c>
      <c r="G64" s="295"/>
      <c r="H64" s="207">
        <f t="shared" si="0"/>
        <v>0</v>
      </c>
      <c r="I64" s="305"/>
      <c r="J64" s="269"/>
    </row>
    <row r="65" spans="1:8" s="1" customFormat="1" ht="15" customHeight="1" thickBot="1">
      <c r="A65" s="5"/>
      <c r="B65" s="3"/>
      <c r="C65" s="10"/>
      <c r="D65" s="9"/>
      <c r="E65" s="33"/>
      <c r="F65" s="470" t="s">
        <v>135</v>
      </c>
      <c r="G65" s="471"/>
      <c r="H65" s="210">
        <f>SUM(H3:H64)</f>
        <v>0</v>
      </c>
    </row>
    <row r="66" spans="6:8" ht="16.5" thickBot="1">
      <c r="F66" s="406" t="s">
        <v>426</v>
      </c>
      <c r="G66" s="406"/>
      <c r="H66" s="211">
        <f>IF(H65&lt;=100,H65,100)</f>
        <v>0</v>
      </c>
    </row>
    <row r="67" ht="15">
      <c r="B67" s="20"/>
    </row>
    <row r="68" ht="15">
      <c r="B68" s="20"/>
    </row>
    <row r="69" ht="15">
      <c r="B69" s="20"/>
    </row>
    <row r="70" ht="15">
      <c r="B70" s="20"/>
    </row>
    <row r="71" ht="15">
      <c r="B71" s="20"/>
    </row>
    <row r="72" spans="2:6" ht="15">
      <c r="B72" s="20"/>
      <c r="C72" s="3"/>
      <c r="D72" s="3"/>
      <c r="E72" s="3"/>
      <c r="F72" s="3"/>
    </row>
    <row r="73" ht="15">
      <c r="B73" s="20"/>
    </row>
    <row r="74" ht="15">
      <c r="B74" s="20"/>
    </row>
    <row r="75" ht="15">
      <c r="B75" s="20"/>
    </row>
    <row r="76" ht="15">
      <c r="B76" s="20"/>
    </row>
  </sheetData>
  <sheetProtection algorithmName="SHA-512" hashValue="inxkECLtUTlkabK6ZcoxAailjhOUZEJ905ZVWGer4s7AhCh30aJdtcnW5pFGPgWNEbydZmpCmTDbA4t0dp2VFw==" saltValue="c70BFWiZyhcwPrjjGrgQrQ==" spinCount="100000" sheet="1" objects="1" scenarios="1"/>
  <mergeCells count="7">
    <mergeCell ref="A3:A64"/>
    <mergeCell ref="F65:G65"/>
    <mergeCell ref="F66:G66"/>
    <mergeCell ref="B3:B22"/>
    <mergeCell ref="B36:B41"/>
    <mergeCell ref="B23:B35"/>
    <mergeCell ref="B42:B64"/>
  </mergeCells>
  <printOptions horizontalCentered="1" verticalCentered="1"/>
  <pageMargins left="0.7086614173228347" right="0.7086614173228347" top="0.5511811023622047" bottom="0.7480314960629921" header="0.31496062992125984" footer="0.31496062992125984"/>
  <pageSetup horizontalDpi="600" verticalDpi="600" orientation="landscape" paperSize="9" scale="65" r:id="rId1"/>
  <headerFooter>
    <oddHeader>&amp;CComponente Organizacional</oddHeader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8"/>
  <sheetViews>
    <sheetView workbookViewId="0" topLeftCell="A1">
      <selection activeCell="G36" sqref="G36"/>
    </sheetView>
  </sheetViews>
  <sheetFormatPr defaultColWidth="9.140625" defaultRowHeight="15"/>
  <cols>
    <col min="1" max="1" width="2.00390625" style="0" customWidth="1"/>
    <col min="2" max="2" width="70.8515625" style="0" customWidth="1"/>
  </cols>
  <sheetData>
    <row r="2" ht="15">
      <c r="B2" s="43" t="s">
        <v>285</v>
      </c>
    </row>
    <row r="3" ht="15">
      <c r="B3" s="477"/>
    </row>
    <row r="4" ht="15">
      <c r="B4" s="477"/>
    </row>
    <row r="5" ht="15">
      <c r="B5" s="477"/>
    </row>
    <row r="6" ht="15">
      <c r="B6" s="477"/>
    </row>
    <row r="7" ht="15">
      <c r="B7" s="477"/>
    </row>
    <row r="8" ht="15">
      <c r="B8" s="477"/>
    </row>
    <row r="9" ht="15">
      <c r="B9" s="477"/>
    </row>
    <row r="10" ht="15">
      <c r="B10" s="477"/>
    </row>
    <row r="11" ht="15">
      <c r="B11" s="477"/>
    </row>
    <row r="12" ht="15">
      <c r="B12" s="477"/>
    </row>
    <row r="13" ht="15">
      <c r="B13" s="477"/>
    </row>
    <row r="14" ht="15">
      <c r="B14" s="477"/>
    </row>
    <row r="15" ht="15">
      <c r="B15" s="477"/>
    </row>
    <row r="16" ht="15">
      <c r="B16" s="477"/>
    </row>
    <row r="17" ht="15">
      <c r="B17" s="477"/>
    </row>
    <row r="18" ht="15">
      <c r="B18" s="477"/>
    </row>
    <row r="19" ht="15">
      <c r="B19" s="477"/>
    </row>
    <row r="20" ht="15">
      <c r="B20" s="477"/>
    </row>
    <row r="21" ht="15">
      <c r="B21" s="477"/>
    </row>
    <row r="22" ht="15">
      <c r="B22" s="477"/>
    </row>
    <row r="23" ht="15">
      <c r="B23" s="477"/>
    </row>
    <row r="24" ht="15">
      <c r="B24" s="477"/>
    </row>
    <row r="25" ht="15">
      <c r="B25" s="477"/>
    </row>
    <row r="26" ht="15">
      <c r="B26" s="477"/>
    </row>
    <row r="27" ht="15">
      <c r="B27" s="477"/>
    </row>
    <row r="28" ht="15">
      <c r="B28" s="477"/>
    </row>
  </sheetData>
  <sheetProtection algorithmName="SHA-512" hashValue="GBEAYA6HfGxsdxzFo26Wz2zkXdyXczKmokPxV0F2cGR5iHPhXaBZSIDJBU8W2gwTDjsh5M6zr6KmDMuL2mmoGA==" saltValue="WIQDegqdtXassrZwv89ZDA==" spinCount="100000" sheet="1" objects="1" scenarios="1"/>
  <mergeCells count="1">
    <mergeCell ref="B3:B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Simões</dc:creator>
  <cp:keywords/>
  <dc:description/>
  <cp:lastModifiedBy>Ana Cristina Abreu</cp:lastModifiedBy>
  <cp:lastPrinted>2019-05-29T07:45:43Z</cp:lastPrinted>
  <dcterms:created xsi:type="dcterms:W3CDTF">2010-06-22T17:24:01Z</dcterms:created>
  <dcterms:modified xsi:type="dcterms:W3CDTF">2020-03-13T14:32:50Z</dcterms:modified>
  <cp:category/>
  <cp:version/>
  <cp:contentType/>
  <cp:contentStatus/>
</cp:coreProperties>
</file>