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2576" activeTab="0"/>
  </bookViews>
  <sheets>
    <sheet name="Identificação" sheetId="1" r:id="rId1"/>
    <sheet name="Critérios" sheetId="2" r:id="rId2"/>
    <sheet name="Pontuação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<sst xmlns="http://schemas.openxmlformats.org/spreadsheetml/2006/main" count="380" uniqueCount="282">
  <si>
    <t>Escola Superior Agrária de Coimbra</t>
  </si>
  <si>
    <t>Concurso interno para promoção à categoria profissional de Professor Coordenador</t>
  </si>
  <si>
    <t>Identificação</t>
  </si>
  <si>
    <t>Morada Completa:</t>
  </si>
  <si>
    <t>Cidade:</t>
  </si>
  <si>
    <t>Código Postal:</t>
  </si>
  <si>
    <t>Telemóvel:</t>
  </si>
  <si>
    <t>e-mail:</t>
  </si>
  <si>
    <t>Nome completo do candidato:</t>
  </si>
  <si>
    <t>Cartão de Identificação civil nº:</t>
  </si>
  <si>
    <t>Habilitações académicas</t>
  </si>
  <si>
    <t>Doutoramento</t>
  </si>
  <si>
    <t>Mestrado</t>
  </si>
  <si>
    <t>Título da teste:</t>
  </si>
  <si>
    <t>Área científica:</t>
  </si>
  <si>
    <t>Especialidade:</t>
  </si>
  <si>
    <t>Licenciatura:</t>
  </si>
  <si>
    <t>CRITÉRIOS DE SELEÇÃO E PONTUAÇÃO DOS ELEMENTOS CURRICULARES DOS CANDIDATOS</t>
  </si>
  <si>
    <t>1 - COMPONENTE TÉCNICO-CIENTÍFICA (Ponderação 40%)</t>
  </si>
  <si>
    <t>Dimensão</t>
  </si>
  <si>
    <t xml:space="preserve"> Itens  </t>
  </si>
  <si>
    <t>Unidade</t>
  </si>
  <si>
    <t>Pontuação</t>
  </si>
  <si>
    <t>a) Graus e títulos académicos (Máx. 35 PTS)</t>
  </si>
  <si>
    <t>C1</t>
  </si>
  <si>
    <t>i) Agregação</t>
  </si>
  <si>
    <t>título</t>
  </si>
  <si>
    <t>I. Formação Académica e Outras formações</t>
  </si>
  <si>
    <t>C2</t>
  </si>
  <si>
    <t>ii) Doutoramento</t>
  </si>
  <si>
    <t>grau</t>
  </si>
  <si>
    <t>MÁX 40 PTS</t>
  </si>
  <si>
    <t>C3</t>
  </si>
  <si>
    <t>iii) Título de Especialista</t>
  </si>
  <si>
    <t>C4</t>
  </si>
  <si>
    <t>iv) Mestrado integrado - não pontua em "vi) Licenciatura pós Bolonha"</t>
  </si>
  <si>
    <t>C5</t>
  </si>
  <si>
    <t>v) Licenciatura pré Bolonha</t>
  </si>
  <si>
    <t>C6</t>
  </si>
  <si>
    <t>vi) Mestrado não integrado</t>
  </si>
  <si>
    <t>C7</t>
  </si>
  <si>
    <t>vii) Licenciatura pós Bolonha</t>
  </si>
  <si>
    <t>b) Outras formações (Máx. 5 PTS)</t>
  </si>
  <si>
    <t>C8</t>
  </si>
  <si>
    <r>
      <rPr>
        <sz val="10"/>
        <color rgb="FF000000"/>
        <rFont val="Calibri"/>
        <family val="2"/>
      </rPr>
      <t>i) Curso de formação e/ou atualização técnico-científica com duração igual ou superior a 35 horas (</t>
    </r>
    <r>
      <rPr>
        <b/>
        <sz val="10"/>
        <color rgb="FF000000"/>
        <rFont val="Calibri"/>
        <family val="2"/>
      </rPr>
      <t xml:space="preserve">Máx. 2,5 Pts </t>
    </r>
    <r>
      <rPr>
        <sz val="10"/>
        <color rgb="FF000000"/>
        <rFont val="Calibri"/>
        <family val="2"/>
      </rPr>
      <t xml:space="preserve">) </t>
    </r>
  </si>
  <si>
    <t>curso</t>
  </si>
  <si>
    <t>C9</t>
  </si>
  <si>
    <r>
      <rPr>
        <sz val="10"/>
        <color rgb="FF000000"/>
        <rFont val="Calibri"/>
        <family val="2"/>
      </rPr>
      <t xml:space="preserve">ii) Curso de formação e/ou atualização técnico-científica com duração inferior a 35 horas </t>
    </r>
    <r>
      <rPr>
        <b/>
        <sz val="10"/>
        <color rgb="FF000000"/>
        <rFont val="Calibri"/>
        <family val="2"/>
      </rPr>
      <t>(Máx. 2,5 Pts</t>
    </r>
    <r>
      <rPr>
        <sz val="10"/>
        <color rgb="FF000000"/>
        <rFont val="Calibri"/>
        <family val="2"/>
      </rPr>
      <t xml:space="preserve">) </t>
    </r>
  </si>
  <si>
    <t>a) Publicação de artigos em revista científica</t>
  </si>
  <si>
    <t>C15</t>
  </si>
  <si>
    <t>i ) Artigo em revista indexada ao ISI/Scopus</t>
  </si>
  <si>
    <t xml:space="preserve"> artigo</t>
  </si>
  <si>
    <t>C16</t>
  </si>
  <si>
    <t>ii) Artigo em outra revista</t>
  </si>
  <si>
    <t>b) Publicação de livro/capítulo de livro</t>
  </si>
  <si>
    <t>C17</t>
  </si>
  <si>
    <t>i) Autor/coautor de obra completa/livro editado</t>
  </si>
  <si>
    <t>livro</t>
  </si>
  <si>
    <t>C18</t>
  </si>
  <si>
    <t>ii) Autor/coautor de capítulo de obra /livro editado</t>
  </si>
  <si>
    <t>capítulo</t>
  </si>
  <si>
    <t>c) Publicação de artigo em livro de atas de encontro científico</t>
  </si>
  <si>
    <t>C19</t>
  </si>
  <si>
    <t xml:space="preserve"> i) Artigo em atas de encontro científico internacional</t>
  </si>
  <si>
    <t>artigo</t>
  </si>
  <si>
    <t>C20</t>
  </si>
  <si>
    <t xml:space="preserve"> ii) Artigo em atas de encontro científico nacional </t>
  </si>
  <si>
    <t>II. Produção Técnico-Científica</t>
  </si>
  <si>
    <t>d) Publicação de resumo em atas de encontro científico</t>
  </si>
  <si>
    <t>(com relevância na área do concurso)</t>
  </si>
  <si>
    <t>C21</t>
  </si>
  <si>
    <t xml:space="preserve">i ) Resumo em livro de encontro científico internacional /nacional </t>
  </si>
  <si>
    <t>resumo</t>
  </si>
  <si>
    <t>e) Apresentação de Palestra/Comunicação, como convidada(o)</t>
  </si>
  <si>
    <t>C22</t>
  </si>
  <si>
    <t>i) Evento técnico-científico internacional</t>
  </si>
  <si>
    <t xml:space="preserve"> palestra/comunicação </t>
  </si>
  <si>
    <t>C23</t>
  </si>
  <si>
    <t>ii) Evento técnico-científico nacional</t>
  </si>
  <si>
    <t>f) Apresentação de comunicação oral em eventos técnico-científicos</t>
  </si>
  <si>
    <t>C24</t>
  </si>
  <si>
    <t>i ) Evento técnico-científico internacional</t>
  </si>
  <si>
    <t>apresentação</t>
  </si>
  <si>
    <t>C25</t>
  </si>
  <si>
    <t>C26</t>
  </si>
  <si>
    <t>g) Apresentação de poster em evento técnico-científico internacional/nacional</t>
  </si>
  <si>
    <t>poster</t>
  </si>
  <si>
    <t>h) Revisão de artigos científicos</t>
  </si>
  <si>
    <t>C27</t>
  </si>
  <si>
    <t>i) Revistas ISI (listadas /citadas na Scopus ou no Web of Knowlegde)</t>
  </si>
  <si>
    <t>C28</t>
  </si>
  <si>
    <t xml:space="preserve">ii) Outras revistas </t>
  </si>
  <si>
    <t>C29</t>
  </si>
  <si>
    <t>i) Editor ou coeditor de obra científica multi-autor</t>
  </si>
  <si>
    <t>C30</t>
  </si>
  <si>
    <t>a) Coordenação/cocoordenação científica de projeto I&amp;D nacional/internacional</t>
  </si>
  <si>
    <t>projeto</t>
  </si>
  <si>
    <t>III. Participação em projetos científico/pedagógicos</t>
  </si>
  <si>
    <t>C31</t>
  </si>
  <si>
    <t>b) Colaborador de projeto de I&amp;D nacional/internacional</t>
  </si>
  <si>
    <t>de nível avançado</t>
  </si>
  <si>
    <t>C32</t>
  </si>
  <si>
    <t>c) Orientação ou Co-orientação de doutoramento ou pós-doutoramento (concluído)</t>
  </si>
  <si>
    <t>tese</t>
  </si>
  <si>
    <r>
      <rPr>
        <sz val="11"/>
        <color theme="1"/>
        <rFont val="Calibri"/>
        <family val="2"/>
        <scheme val="minor"/>
      </rPr>
      <t xml:space="preserve">(com relevância na área do concurso)
</t>
    </r>
    <r>
      <rPr>
        <b/>
        <sz val="11"/>
        <color rgb="FF000000"/>
        <rFont val="Calibri"/>
        <family val="2"/>
      </rPr>
      <t>MÁX 15 PTS</t>
    </r>
  </si>
  <si>
    <t>C33</t>
  </si>
  <si>
    <t>d) Arguente de tese de doutoramento, provas de especialista ou outras provas em concursos de pessoal docente do ensino superior</t>
  </si>
  <si>
    <t>tese/prova</t>
  </si>
  <si>
    <t>C34</t>
  </si>
  <si>
    <t>a) Bolsas de mérito</t>
  </si>
  <si>
    <t xml:space="preserve"> bolsa</t>
  </si>
  <si>
    <t>IV. Reconhecimento de mérito/distinções</t>
  </si>
  <si>
    <t>C35</t>
  </si>
  <si>
    <t>b) Prémios ou distinções internacionais (individual)</t>
  </si>
  <si>
    <t>prémio</t>
  </si>
  <si>
    <t>C36</t>
  </si>
  <si>
    <t>c) Prémio ou distinções nacionais (individual)</t>
  </si>
  <si>
    <t>MÁX 2,5 PTS</t>
  </si>
  <si>
    <t>C37</t>
  </si>
  <si>
    <t>d) Prémios ou distinções internacionais (equipa)</t>
  </si>
  <si>
    <t>C38</t>
  </si>
  <si>
    <t>e) Prémios ou distinções nacionais (equipa)</t>
  </si>
  <si>
    <t>V. Organização e colaboração em eventos</t>
  </si>
  <si>
    <t>a) Organização de eventos técnico-científicos</t>
  </si>
  <si>
    <t>técnico-científicos</t>
  </si>
  <si>
    <t>C39</t>
  </si>
  <si>
    <t>evento</t>
  </si>
  <si>
    <t>C40</t>
  </si>
  <si>
    <t>b) Participação em comissões científicas</t>
  </si>
  <si>
    <t>C41</t>
  </si>
  <si>
    <t>C42</t>
  </si>
  <si>
    <t>2- COMPONENTE PEDAGÓGICA (Ponderação 40%)</t>
  </si>
  <si>
    <t>I - Experiência Profissional de Docência,</t>
  </si>
  <si>
    <t>P1</t>
  </si>
  <si>
    <t>a) Experiência pedagógica no ensino superior</t>
  </si>
  <si>
    <t>por ano letivo completo de docência</t>
  </si>
  <si>
    <r>
      <rPr>
        <b/>
        <sz val="11"/>
        <color rgb="FF000000"/>
        <rFont val="Calibri"/>
        <family val="2"/>
      </rPr>
      <t>Coordenação e Prática Pedagógica
(</t>
    </r>
    <r>
      <rPr>
        <sz val="11"/>
        <color theme="1"/>
        <rFont val="Calibri"/>
        <family val="2"/>
        <scheme val="minor"/>
      </rPr>
      <t>com relevância na área do concurso</t>
    </r>
    <r>
      <rPr>
        <b/>
        <sz val="11"/>
        <color rgb="FF000000"/>
        <rFont val="Calibri"/>
        <family val="2"/>
      </rPr>
      <t xml:space="preserve">)                  </t>
    </r>
  </si>
  <si>
    <r>
      <rPr>
        <b/>
        <sz val="11"/>
        <rFont val="Calibri"/>
        <family val="2"/>
      </rPr>
      <t>b) Número médio de Regências ou Responsabilidade (Re) em Unidades Curriculares (U.C.) lecionadas no ensino superio</t>
    </r>
    <r>
      <rPr>
        <sz val="11"/>
        <rFont val="Calibri"/>
        <family val="2"/>
      </rPr>
      <t xml:space="preserve">r </t>
    </r>
    <r>
      <rPr>
        <i/>
        <sz val="10"/>
        <rFont val="Calibri"/>
        <family val="2"/>
      </rPr>
      <t>(Somatório do número de regências ou responsabilidade em U.C. ao longo dos anos de docência/Número de anos letivos completos de docência)</t>
    </r>
  </si>
  <si>
    <t>acumula com lecionação</t>
  </si>
  <si>
    <r>
      <rPr>
        <sz val="11"/>
        <color theme="1"/>
        <rFont val="Calibri"/>
        <family val="2"/>
        <scheme val="minor"/>
      </rPr>
      <t xml:space="preserve">                                       </t>
    </r>
    <r>
      <rPr>
        <b/>
        <sz val="11"/>
        <color rgb="FF000000"/>
        <rFont val="Calibri"/>
        <family val="2"/>
      </rPr>
      <t>MÁX 60 PTS</t>
    </r>
  </si>
  <si>
    <t>P2</t>
  </si>
  <si>
    <t>i) em cursos de doutoramento/mestrado</t>
  </si>
  <si>
    <t>Re/ano letivo</t>
  </si>
  <si>
    <t>P3</t>
  </si>
  <si>
    <t>ii) em cursos de licenciatura</t>
  </si>
  <si>
    <t>P4</t>
  </si>
  <si>
    <t>iii) em cursos técnicos superiores profissionais</t>
  </si>
  <si>
    <t>II - Orientações e argumentações de estágios</t>
  </si>
  <si>
    <t>a) Orientação ou co-orientação de estágios/trabalhos de fim de curso em instituição de ensino superior</t>
  </si>
  <si>
    <t>P5</t>
  </si>
  <si>
    <t xml:space="preserve"> i ) em cursos de mestrado</t>
  </si>
  <si>
    <t>estágio concluído</t>
  </si>
  <si>
    <t>MÁX 25 PTS</t>
  </si>
  <si>
    <t>P6</t>
  </si>
  <si>
    <t xml:space="preserve">ii) em cursos de licenciatura </t>
  </si>
  <si>
    <t>P7</t>
  </si>
  <si>
    <t>b) Arguente de estágios/trabalhos de fim de curso em instituição de ensino superior</t>
  </si>
  <si>
    <t>P8</t>
  </si>
  <si>
    <t>i)  em cursos de mestrado</t>
  </si>
  <si>
    <t>júri</t>
  </si>
  <si>
    <t>P9</t>
  </si>
  <si>
    <t xml:space="preserve"> ii) em cursos de licenciatura</t>
  </si>
  <si>
    <t>P10</t>
  </si>
  <si>
    <t xml:space="preserve"> iii) em cursos técnicos superiores profissionais</t>
  </si>
  <si>
    <t>P11</t>
  </si>
  <si>
    <t>c) Orientação de estágios profissionais</t>
  </si>
  <si>
    <t>P12</t>
  </si>
  <si>
    <t>d) Arguição em júris de estágios profissionais</t>
  </si>
  <si>
    <t>estágio</t>
  </si>
  <si>
    <t>III - Outras Atividades de caráter pedagógico</t>
  </si>
  <si>
    <t>P13</t>
  </si>
  <si>
    <t>a) Lecionação de cursos de formação ou outras formações não contabilizada como distribuição de serviço docente da ESAC</t>
  </si>
  <si>
    <t>ação de 10 ou mais horas</t>
  </si>
  <si>
    <t>P14</t>
  </si>
  <si>
    <t>b) Certificação profissional de caráter pedagógico</t>
  </si>
  <si>
    <t>certificado</t>
  </si>
  <si>
    <t>MÁX 15 PTS</t>
  </si>
  <si>
    <t>P15</t>
  </si>
  <si>
    <t>c) Criação ou responsabilidade na gestão de laboratórios de apoio ao ensino</t>
  </si>
  <si>
    <t>laboratório</t>
  </si>
  <si>
    <t>P16</t>
  </si>
  <si>
    <t>d) Publicações de caráter pedagógico com ISBN</t>
  </si>
  <si>
    <t>publicação</t>
  </si>
  <si>
    <t>P17</t>
  </si>
  <si>
    <t>e) Lecionação no âmbito de Programas de Mobilidade de Ensino</t>
  </si>
  <si>
    <t>ação</t>
  </si>
  <si>
    <t>3 - OUTRAS ATIVIDADES RELEVANTES (Ponderação 20%)</t>
  </si>
  <si>
    <t>OA1</t>
  </si>
  <si>
    <t>a) Dirigente em instituição de ensino superior</t>
  </si>
  <si>
    <t>ano completo</t>
  </si>
  <si>
    <t>I - Participação em órgãos de gestão em</t>
  </si>
  <si>
    <t>OA2</t>
  </si>
  <si>
    <t>b) Coordenador de curso ou Presidente de Departamento em instituição do ensino superior</t>
  </si>
  <si>
    <t>instituições de ensino superior</t>
  </si>
  <si>
    <t>OA3</t>
  </si>
  <si>
    <t>c) Presidente em órgãos de gestão colegiais estatutários de instituições de ensino superior</t>
  </si>
  <si>
    <t>MÁX 30 PTS</t>
  </si>
  <si>
    <t>OA4</t>
  </si>
  <si>
    <t>c) Secretário em órgãos de gestão colegiais estatutários de instituições de ensino superior</t>
  </si>
  <si>
    <t>OA5</t>
  </si>
  <si>
    <t>d) Membro em órgãos de gestão colegiais estatutários de instituições de ensino superior</t>
  </si>
  <si>
    <t>a) Avaliação de desempenho de atividade docente (2010 - atualidade)</t>
  </si>
  <si>
    <t>OA6</t>
  </si>
  <si>
    <t>i) Classificação de "Excelente"</t>
  </si>
  <si>
    <t>ano</t>
  </si>
  <si>
    <t>II - Avaliação de desempenho</t>
  </si>
  <si>
    <t>OA7</t>
  </si>
  <si>
    <t>ii) Classificação de "Muito Bom"</t>
  </si>
  <si>
    <t>b) Avaliação de desempenho de atividade não docente (2010 - atualidade)</t>
  </si>
  <si>
    <t>OA8</t>
  </si>
  <si>
    <t>OA9</t>
  </si>
  <si>
    <t>III - Atividades de consultoria</t>
  </si>
  <si>
    <t>OA10</t>
  </si>
  <si>
    <t>a) Responsável/líder de trabalhos/projetos (excluindo os já contabilizados na componente técnico-cientifica)</t>
  </si>
  <si>
    <t xml:space="preserve"> trabalho/projeto</t>
  </si>
  <si>
    <t>MÁX 10 PTS</t>
  </si>
  <si>
    <t>OA11</t>
  </si>
  <si>
    <t>b) Membro equipa/coautoria de trabalhos/projetos (excluindo os já contabilizados na componente técnico-cientifica)</t>
  </si>
  <si>
    <t>OA12</t>
  </si>
  <si>
    <t>c) Elaboração de pareceres</t>
  </si>
  <si>
    <t>parecer</t>
  </si>
  <si>
    <t>IV - Participação em júris e ações de</t>
  </si>
  <si>
    <t>a) Membro de júris de procedimentos</t>
  </si>
  <si>
    <t>divulgação</t>
  </si>
  <si>
    <t>OA13</t>
  </si>
  <si>
    <t>i) De recrutamento em processos concursais</t>
  </si>
  <si>
    <t>concurso</t>
  </si>
  <si>
    <t>OA14</t>
  </si>
  <si>
    <t>ii) De concursos públicos relativos a contratação pública (bens, serviços e empreitadas)</t>
  </si>
  <si>
    <t>OA15</t>
  </si>
  <si>
    <t>b) Participação em ações de divulgação técnica, científica ou institucional</t>
  </si>
  <si>
    <t>a) Participação em processos de acreditação, avaliação e auditorias</t>
  </si>
  <si>
    <t>OA16</t>
  </si>
  <si>
    <t>i ) Membro de equipa de processo de acreditação de curso no ensino superior</t>
  </si>
  <si>
    <t>acreditação</t>
  </si>
  <si>
    <t>OA17</t>
  </si>
  <si>
    <t>ii) Participação em auditorias internas em instituições de ensino superior</t>
  </si>
  <si>
    <t>OA18</t>
  </si>
  <si>
    <t>b) Participação em grupos de trabalho/comissões de caráter técnico, por indicação de órgão competente</t>
  </si>
  <si>
    <t xml:space="preserve"> grupo/comissão</t>
  </si>
  <si>
    <t>V – Participação em comissões, grupos de</t>
  </si>
  <si>
    <t>OA19</t>
  </si>
  <si>
    <t>c) Organização de cursos livres/cursos de formação contínua/outros cursos não conferentes de grau</t>
  </si>
  <si>
    <t>trabalho e outras ações de índole</t>
  </si>
  <si>
    <t>OA20</t>
  </si>
  <si>
    <t>d) Normas ou patentes registadas norma /patente</t>
  </si>
  <si>
    <t xml:space="preserve"> norma/patente</t>
  </si>
  <si>
    <t>profissional</t>
  </si>
  <si>
    <t>e) Certificações profissionais</t>
  </si>
  <si>
    <t>OA21</t>
  </si>
  <si>
    <t>i) por entidade internacional</t>
  </si>
  <si>
    <t>certificação</t>
  </si>
  <si>
    <t>OA22</t>
  </si>
  <si>
    <t xml:space="preserve"> ii) por entidade nacional</t>
  </si>
  <si>
    <t>OA23</t>
  </si>
  <si>
    <t>f) Participação em programas de mobilidade internacional, com finalidade organizacional</t>
  </si>
  <si>
    <t>g) Participação em Unidades de Investigação</t>
  </si>
  <si>
    <t>OA24</t>
  </si>
  <si>
    <t xml:space="preserve">i ) Coordenador Científico da Unidade de Investigação </t>
  </si>
  <si>
    <t>OA25</t>
  </si>
  <si>
    <t>ii) Membro da Comissão Executiva de unidade de investigação não acumulativo com pontuação de membro</t>
  </si>
  <si>
    <t>OA26</t>
  </si>
  <si>
    <t>iii) Membro efetivo de unidade de investigação</t>
  </si>
  <si>
    <t>OA27</t>
  </si>
  <si>
    <t>iv) Membro não efetivo de unidade de investigação (mestre) ou colaborador (doutorado)</t>
  </si>
  <si>
    <t>Auto avaliação do candidato</t>
  </si>
  <si>
    <t>pontuação a considerar</t>
  </si>
  <si>
    <t>Identificação dos anexos comprovativos</t>
  </si>
  <si>
    <t>pontuação total</t>
  </si>
  <si>
    <t>nº (ou fração) de elementos</t>
  </si>
  <si>
    <t>identificação dos anexos comprovativos</t>
  </si>
  <si>
    <t>Subtotais:</t>
  </si>
  <si>
    <t>TOTAL (Componente Técnico-Científica):</t>
  </si>
  <si>
    <t>TOTAL (Componente Pedagógica):</t>
  </si>
  <si>
    <t>TOTAL (Outras atividades relevantes):</t>
  </si>
  <si>
    <t>Avaliação e pontuação do currículo do candidato</t>
  </si>
  <si>
    <t>Componente Técnico-Científica</t>
  </si>
  <si>
    <t>Componente Pedagógica</t>
  </si>
  <si>
    <t>Outras atividades relevantes</t>
  </si>
  <si>
    <t>Ponderação</t>
  </si>
  <si>
    <t>Pontuação final:</t>
  </si>
  <si>
    <t>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</si>
</sst>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6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0" fillId="2" borderId="5" xfId="0" applyFill="1" applyBorder="1"/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8" fillId="2" borderId="2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6" fillId="2" borderId="6" xfId="0" applyFont="1" applyFill="1" applyBorder="1"/>
    <xf numFmtId="0" fontId="6" fillId="2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6" fillId="2" borderId="0" xfId="0" applyFont="1" applyFill="1" applyBorder="1"/>
    <xf numFmtId="0" fontId="0" fillId="2" borderId="6" xfId="0" applyFill="1" applyBorder="1"/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 vertical="top" wrapText="1"/>
    </xf>
    <xf numFmtId="0" fontId="6" fillId="2" borderId="2" xfId="0" applyFont="1" applyFill="1" applyBorder="1" applyAlignment="1">
      <alignment wrapText="1"/>
    </xf>
    <xf numFmtId="0" fontId="0" fillId="2" borderId="0" xfId="0" applyFill="1" applyBorder="1" applyAlignment="1">
      <alignment horizontal="center" vertical="top" wrapText="1"/>
    </xf>
    <xf numFmtId="0" fontId="6" fillId="2" borderId="0" xfId="0" applyFont="1" applyFill="1" applyBorder="1" applyAlignment="1">
      <alignment wrapText="1"/>
    </xf>
    <xf numFmtId="164" fontId="8" fillId="2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wrapText="1"/>
    </xf>
    <xf numFmtId="164" fontId="10" fillId="4" borderId="2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 shrinkToFit="1"/>
    </xf>
    <xf numFmtId="0" fontId="11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 wrapText="1"/>
    </xf>
    <xf numFmtId="0" fontId="0" fillId="4" borderId="7" xfId="0" applyFill="1" applyBorder="1" applyAlignment="1">
      <alignment wrapText="1"/>
    </xf>
    <xf numFmtId="0" fontId="12" fillId="4" borderId="2" xfId="0" applyFont="1" applyFill="1" applyBorder="1"/>
    <xf numFmtId="0" fontId="0" fillId="4" borderId="9" xfId="0" applyFill="1" applyBorder="1"/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0" fillId="4" borderId="0" xfId="0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6" fillId="4" borderId="2" xfId="0" applyFont="1" applyFill="1" applyBorder="1"/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8" fillId="4" borderId="2" xfId="0" applyFont="1" applyFill="1" applyBorder="1"/>
    <xf numFmtId="0" fontId="6" fillId="4" borderId="11" xfId="0" applyFont="1" applyFill="1" applyBorder="1" applyAlignment="1">
      <alignment horizontal="center"/>
    </xf>
    <xf numFmtId="0" fontId="0" fillId="4" borderId="11" xfId="0" applyFill="1" applyBorder="1"/>
    <xf numFmtId="2" fontId="0" fillId="4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6" fillId="4" borderId="0" xfId="0" applyFont="1" applyFill="1" applyBorder="1"/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6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164" fontId="0" fillId="4" borderId="0" xfId="0" applyNumberForma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6" fillId="5" borderId="6" xfId="0" applyFont="1" applyFill="1" applyBorder="1"/>
    <xf numFmtId="0" fontId="0" fillId="5" borderId="3" xfId="0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2" xfId="0" applyFont="1" applyFill="1" applyBorder="1"/>
    <xf numFmtId="0" fontId="0" fillId="5" borderId="8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6" fillId="5" borderId="0" xfId="0" applyFont="1" applyFill="1" applyBorder="1"/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8" fillId="5" borderId="2" xfId="0" applyFont="1" applyFill="1" applyBorder="1"/>
    <xf numFmtId="0" fontId="8" fillId="5" borderId="0" xfId="0" applyFont="1" applyFill="1" applyBorder="1"/>
    <xf numFmtId="0" fontId="6" fillId="5" borderId="6" xfId="0" applyFont="1" applyFill="1" applyBorder="1" applyAlignment="1">
      <alignment horizontal="center"/>
    </xf>
    <xf numFmtId="0" fontId="0" fillId="5" borderId="8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6" fillId="5" borderId="10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164" fontId="7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6" borderId="2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12" xfId="0" applyFill="1" applyBorder="1"/>
    <xf numFmtId="0" fontId="0" fillId="6" borderId="7" xfId="0" applyFill="1" applyBorder="1"/>
    <xf numFmtId="0" fontId="0" fillId="6" borderId="6" xfId="0" applyFill="1" applyBorder="1"/>
    <xf numFmtId="0" fontId="0" fillId="6" borderId="13" xfId="0" applyFill="1" applyBorder="1"/>
    <xf numFmtId="0" fontId="0" fillId="7" borderId="3" xfId="0" applyFill="1" applyBorder="1"/>
    <xf numFmtId="0" fontId="0" fillId="7" borderId="2" xfId="0" applyFill="1" applyBorder="1"/>
    <xf numFmtId="0" fontId="0" fillId="8" borderId="2" xfId="0" applyFill="1" applyBorder="1"/>
    <xf numFmtId="0" fontId="0" fillId="0" borderId="0" xfId="0" applyBorder="1"/>
    <xf numFmtId="0" fontId="0" fillId="6" borderId="14" xfId="0" applyFill="1" applyBorder="1"/>
    <xf numFmtId="0" fontId="0" fillId="2" borderId="15" xfId="0" applyFill="1" applyBorder="1"/>
    <xf numFmtId="0" fontId="8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8" borderId="3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1" xfId="0" applyFill="1" applyBorder="1"/>
    <xf numFmtId="0" fontId="0" fillId="6" borderId="10" xfId="0" applyFill="1" applyBorder="1"/>
    <xf numFmtId="0" fontId="2" fillId="7" borderId="10" xfId="0" applyFont="1" applyFill="1" applyBorder="1"/>
    <xf numFmtId="0" fontId="0" fillId="7" borderId="16" xfId="0" applyFill="1" applyBorder="1"/>
    <xf numFmtId="0" fontId="0" fillId="7" borderId="17" xfId="0" applyFill="1" applyBorder="1"/>
    <xf numFmtId="0" fontId="2" fillId="7" borderId="11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0" fillId="7" borderId="11" xfId="0" applyFill="1" applyBorder="1"/>
    <xf numFmtId="0" fontId="0" fillId="7" borderId="0" xfId="0" applyFill="1" applyBorder="1"/>
    <xf numFmtId="0" fontId="0" fillId="7" borderId="9" xfId="0" applyFill="1" applyBorder="1"/>
    <xf numFmtId="0" fontId="0" fillId="7" borderId="14" xfId="0" applyFill="1" applyBorder="1"/>
    <xf numFmtId="0" fontId="0" fillId="7" borderId="12" xfId="0" applyFill="1" applyBorder="1"/>
    <xf numFmtId="0" fontId="0" fillId="7" borderId="10" xfId="0" applyFill="1" applyBorder="1"/>
    <xf numFmtId="0" fontId="2" fillId="8" borderId="10" xfId="0" applyFont="1" applyFill="1" applyBorder="1"/>
    <xf numFmtId="0" fontId="0" fillId="8" borderId="16" xfId="0" applyFill="1" applyBorder="1"/>
    <xf numFmtId="0" fontId="0" fillId="8" borderId="17" xfId="0" applyFill="1" applyBorder="1"/>
    <xf numFmtId="0" fontId="2" fillId="8" borderId="11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0" fillId="8" borderId="9" xfId="0" applyFill="1" applyBorder="1"/>
    <xf numFmtId="0" fontId="0" fillId="8" borderId="14" xfId="0" applyFill="1" applyBorder="1"/>
    <xf numFmtId="0" fontId="0" fillId="8" borderId="12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0" xfId="0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7" borderId="9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14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7" borderId="13" xfId="0" applyFill="1" applyBorder="1"/>
    <xf numFmtId="0" fontId="2" fillId="7" borderId="14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0" fillId="8" borderId="13" xfId="0" applyFill="1" applyBorder="1"/>
    <xf numFmtId="0" fontId="2" fillId="8" borderId="14" xfId="0" applyFont="1" applyFill="1" applyBorder="1" applyAlignment="1">
      <alignment horizontal="right"/>
    </xf>
    <xf numFmtId="9" fontId="0" fillId="0" borderId="0" xfId="2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Protection="1"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2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/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6" borderId="12" xfId="0" applyFill="1" applyBorder="1" applyAlignment="1">
      <alignment horizontal="left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0" fillId="6" borderId="17" xfId="0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2" fillId="7" borderId="18" xfId="0" applyFont="1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18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0" fillId="7" borderId="17" xfId="0" applyFill="1" applyBorder="1" applyAlignment="1" applyProtection="1">
      <alignment horizontal="left"/>
      <protection locked="0"/>
    </xf>
    <xf numFmtId="0" fontId="0" fillId="8" borderId="2" xfId="0" applyFill="1" applyBorder="1" applyAlignment="1" applyProtection="1">
      <alignment horizontal="left"/>
      <protection locked="0"/>
    </xf>
    <xf numFmtId="0" fontId="2" fillId="8" borderId="18" xfId="0" applyFont="1" applyFill="1" applyBorder="1" applyAlignment="1" applyProtection="1">
      <alignment horizontal="left"/>
      <protection locked="0"/>
    </xf>
    <xf numFmtId="0" fontId="0" fillId="8" borderId="17" xfId="0" applyFill="1" applyBorder="1" applyAlignment="1" applyProtection="1">
      <alignment horizontal="left"/>
      <protection locked="0"/>
    </xf>
    <xf numFmtId="0" fontId="0" fillId="8" borderId="3" xfId="0" applyFill="1" applyBorder="1" applyAlignment="1" applyProtection="1">
      <alignment horizontal="left"/>
      <protection locked="0"/>
    </xf>
    <xf numFmtId="0" fontId="0" fillId="8" borderId="18" xfId="0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workbookViewId="0" topLeftCell="A1">
      <selection activeCell="B5" sqref="B5"/>
    </sheetView>
  </sheetViews>
  <sheetFormatPr defaultColWidth="9.140625" defaultRowHeight="15"/>
  <cols>
    <col min="1" max="1" width="29.8515625" style="1" customWidth="1"/>
    <col min="2" max="2" width="82.57421875" style="0" customWidth="1"/>
  </cols>
  <sheetData>
    <row r="1" ht="18">
      <c r="A1" s="5" t="s">
        <v>0</v>
      </c>
    </row>
    <row r="2" ht="18">
      <c r="A2" s="5" t="s">
        <v>1</v>
      </c>
    </row>
    <row r="4" ht="15.6">
      <c r="A4" s="4" t="s">
        <v>2</v>
      </c>
    </row>
    <row r="5" spans="1:2" ht="15">
      <c r="A5" s="1" t="s">
        <v>8</v>
      </c>
      <c r="B5" s="211"/>
    </row>
    <row r="6" spans="1:2" ht="15">
      <c r="A6" s="2" t="s">
        <v>9</v>
      </c>
      <c r="B6" s="211"/>
    </row>
    <row r="7" spans="1:2" ht="15">
      <c r="A7" s="1" t="s">
        <v>3</v>
      </c>
      <c r="B7" s="211"/>
    </row>
    <row r="8" spans="1:2" ht="15">
      <c r="A8" s="1" t="s">
        <v>4</v>
      </c>
      <c r="B8" s="211"/>
    </row>
    <row r="9" spans="1:2" ht="15">
      <c r="A9" s="1" t="s">
        <v>5</v>
      </c>
      <c r="B9" s="211"/>
    </row>
    <row r="10" spans="1:2" ht="15">
      <c r="A10" s="1" t="s">
        <v>6</v>
      </c>
      <c r="B10" s="211"/>
    </row>
    <row r="11" spans="1:2" ht="15">
      <c r="A11" s="1" t="s">
        <v>7</v>
      </c>
      <c r="B11" s="211"/>
    </row>
    <row r="13" ht="15">
      <c r="A13" s="3" t="s">
        <v>10</v>
      </c>
    </row>
    <row r="14" ht="15">
      <c r="A14" s="3" t="s">
        <v>11</v>
      </c>
    </row>
    <row r="15" spans="1:2" ht="15">
      <c r="A15" s="1" t="s">
        <v>13</v>
      </c>
      <c r="B15" s="211"/>
    </row>
    <row r="16" spans="1:2" ht="15">
      <c r="A16" s="1" t="s">
        <v>14</v>
      </c>
      <c r="B16" s="211"/>
    </row>
    <row r="17" spans="1:2" ht="15">
      <c r="A17" s="1" t="s">
        <v>15</v>
      </c>
      <c r="B17" s="211"/>
    </row>
    <row r="18" ht="15">
      <c r="A18" s="3" t="s">
        <v>12</v>
      </c>
    </row>
    <row r="19" spans="1:2" ht="15">
      <c r="A19" s="1" t="s">
        <v>13</v>
      </c>
      <c r="B19" s="211"/>
    </row>
    <row r="20" spans="1:2" ht="15">
      <c r="A20" s="1" t="s">
        <v>14</v>
      </c>
      <c r="B20" s="211"/>
    </row>
    <row r="21" spans="1:2" ht="15">
      <c r="A21" s="1" t="s">
        <v>15</v>
      </c>
      <c r="B21" s="211"/>
    </row>
    <row r="22" spans="1:2" ht="15">
      <c r="A22" s="3" t="s">
        <v>16</v>
      </c>
      <c r="B22" s="211"/>
    </row>
  </sheetData>
  <sheetProtection password="CC46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1"/>
  <sheetViews>
    <sheetView zoomScale="70" zoomScaleNormal="70" workbookViewId="0" topLeftCell="B1">
      <selection activeCell="B1" sqref="B1"/>
    </sheetView>
  </sheetViews>
  <sheetFormatPr defaultColWidth="8.7109375" defaultRowHeight="15"/>
  <cols>
    <col min="1" max="1" width="45.421875" style="0" customWidth="1"/>
    <col min="2" max="2" width="6.00390625" style="6" customWidth="1"/>
    <col min="3" max="3" width="99.28125" style="0" customWidth="1"/>
    <col min="4" max="4" width="20.00390625" style="8" customWidth="1"/>
    <col min="5" max="5" width="11.421875" style="9" customWidth="1"/>
    <col min="6" max="6" width="4.00390625" style="152" customWidth="1"/>
    <col min="7" max="7" width="26.8515625" style="0" customWidth="1"/>
    <col min="8" max="8" width="18.7109375" style="0" customWidth="1"/>
    <col min="9" max="9" width="22.421875" style="0" bestFit="1" customWidth="1"/>
    <col min="10" max="10" width="141.28125" style="0" customWidth="1"/>
  </cols>
  <sheetData>
    <row r="1" ht="15">
      <c r="C1" s="7" t="s">
        <v>17</v>
      </c>
    </row>
    <row r="2" spans="1:3" ht="15">
      <c r="A2" s="3" t="s">
        <v>8</v>
      </c>
      <c r="C2">
        <f>Identificação!B5</f>
        <v>0</v>
      </c>
    </row>
    <row r="3" ht="15">
      <c r="A3" s="7"/>
    </row>
    <row r="4" spans="1:10" ht="18">
      <c r="A4" s="18"/>
      <c r="B4" s="218" t="s">
        <v>18</v>
      </c>
      <c r="C4" s="218"/>
      <c r="D4" s="19"/>
      <c r="E4" s="20"/>
      <c r="G4" s="217" t="s">
        <v>265</v>
      </c>
      <c r="H4" s="169"/>
      <c r="I4" s="169"/>
      <c r="J4" s="170"/>
    </row>
    <row r="5" spans="1:10" s="10" customFormat="1" ht="33" customHeight="1">
      <c r="A5" s="21" t="s">
        <v>19</v>
      </c>
      <c r="B5" s="22"/>
      <c r="C5" s="23" t="s">
        <v>20</v>
      </c>
      <c r="D5" s="24" t="s">
        <v>21</v>
      </c>
      <c r="E5" s="134" t="s">
        <v>22</v>
      </c>
      <c r="F5" s="155"/>
      <c r="G5" s="216" t="s">
        <v>269</v>
      </c>
      <c r="H5" s="216" t="s">
        <v>268</v>
      </c>
      <c r="I5" s="216" t="s">
        <v>266</v>
      </c>
      <c r="J5" s="222" t="s">
        <v>270</v>
      </c>
    </row>
    <row r="6" spans="1:10" ht="15">
      <c r="A6" s="25"/>
      <c r="B6" s="26"/>
      <c r="C6" s="27" t="s">
        <v>23</v>
      </c>
      <c r="D6" s="28"/>
      <c r="E6" s="135"/>
      <c r="F6" s="153"/>
      <c r="G6" s="171"/>
      <c r="H6" s="140"/>
      <c r="I6" s="143">
        <f>IF(SUM(H7:H13)&gt;35,35,SUM(H7:H13))</f>
        <v>0</v>
      </c>
      <c r="J6" s="223"/>
    </row>
    <row r="7" spans="1:10" ht="15">
      <c r="A7" s="29"/>
      <c r="B7" s="26" t="s">
        <v>24</v>
      </c>
      <c r="C7" s="27" t="s">
        <v>25</v>
      </c>
      <c r="D7" s="28" t="s">
        <v>26</v>
      </c>
      <c r="E7" s="28">
        <v>20</v>
      </c>
      <c r="F7" s="151"/>
      <c r="G7" s="212"/>
      <c r="H7" s="137">
        <f aca="true" t="shared" si="0" ref="H7:H13">E7*G7</f>
        <v>0</v>
      </c>
      <c r="I7" s="142"/>
      <c r="J7" s="224"/>
    </row>
    <row r="8" spans="1:10" ht="15">
      <c r="A8" s="30" t="s">
        <v>27</v>
      </c>
      <c r="B8" s="26" t="s">
        <v>28</v>
      </c>
      <c r="C8" s="27" t="s">
        <v>29</v>
      </c>
      <c r="D8" s="28" t="s">
        <v>30</v>
      </c>
      <c r="E8" s="28">
        <v>20</v>
      </c>
      <c r="F8" s="151"/>
      <c r="G8" s="212"/>
      <c r="H8" s="137">
        <f t="shared" si="0"/>
        <v>0</v>
      </c>
      <c r="I8" s="142"/>
      <c r="J8" s="224"/>
    </row>
    <row r="9" spans="1:10" ht="15">
      <c r="A9" s="31" t="s">
        <v>31</v>
      </c>
      <c r="B9" s="26" t="s">
        <v>32</v>
      </c>
      <c r="C9" s="27" t="s">
        <v>33</v>
      </c>
      <c r="D9" s="28" t="s">
        <v>30</v>
      </c>
      <c r="E9" s="135">
        <v>10</v>
      </c>
      <c r="F9" s="153"/>
      <c r="G9" s="212"/>
      <c r="H9" s="137">
        <f t="shared" si="0"/>
        <v>0</v>
      </c>
      <c r="I9" s="142"/>
      <c r="J9" s="224"/>
    </row>
    <row r="10" spans="1:10" ht="15">
      <c r="A10" s="29"/>
      <c r="B10" s="26" t="s">
        <v>34</v>
      </c>
      <c r="C10" s="27" t="s">
        <v>35</v>
      </c>
      <c r="D10" s="28" t="s">
        <v>30</v>
      </c>
      <c r="E10" s="135">
        <v>7</v>
      </c>
      <c r="F10" s="153"/>
      <c r="G10" s="212"/>
      <c r="H10" s="137">
        <f t="shared" si="0"/>
        <v>0</v>
      </c>
      <c r="I10" s="142"/>
      <c r="J10" s="224"/>
    </row>
    <row r="11" spans="1:10" ht="15">
      <c r="A11" s="31"/>
      <c r="B11" s="26" t="s">
        <v>36</v>
      </c>
      <c r="C11" s="27" t="s">
        <v>37</v>
      </c>
      <c r="D11" s="28" t="s">
        <v>30</v>
      </c>
      <c r="E11" s="135">
        <v>7</v>
      </c>
      <c r="F11" s="153"/>
      <c r="G11" s="212"/>
      <c r="H11" s="137">
        <f t="shared" si="0"/>
        <v>0</v>
      </c>
      <c r="I11" s="142"/>
      <c r="J11" s="224"/>
    </row>
    <row r="12" spans="1:10" ht="15">
      <c r="A12" s="29"/>
      <c r="B12" s="26" t="s">
        <v>38</v>
      </c>
      <c r="C12" s="27" t="s">
        <v>39</v>
      </c>
      <c r="D12" s="28" t="s">
        <v>30</v>
      </c>
      <c r="E12" s="135">
        <v>4</v>
      </c>
      <c r="F12" s="153"/>
      <c r="G12" s="212"/>
      <c r="H12" s="137">
        <f t="shared" si="0"/>
        <v>0</v>
      </c>
      <c r="I12" s="142"/>
      <c r="J12" s="224"/>
    </row>
    <row r="13" spans="1:10" ht="15">
      <c r="A13" s="29"/>
      <c r="B13" s="26" t="s">
        <v>40</v>
      </c>
      <c r="C13" s="27" t="s">
        <v>41</v>
      </c>
      <c r="D13" s="28" t="s">
        <v>30</v>
      </c>
      <c r="E13" s="135">
        <v>3</v>
      </c>
      <c r="F13" s="153"/>
      <c r="G13" s="212"/>
      <c r="H13" s="137">
        <f t="shared" si="0"/>
        <v>0</v>
      </c>
      <c r="I13" s="142"/>
      <c r="J13" s="224"/>
    </row>
    <row r="14" spans="1:10" ht="15">
      <c r="A14" s="29"/>
      <c r="B14" s="26"/>
      <c r="C14" s="27" t="s">
        <v>42</v>
      </c>
      <c r="D14" s="28"/>
      <c r="E14" s="135"/>
      <c r="F14" s="153"/>
      <c r="G14" s="171"/>
      <c r="H14" s="140"/>
      <c r="I14" s="143">
        <f>IF(H15&gt;2.5,2.5,H15)+IF(H16&gt;2.5,2.5,H16)</f>
        <v>0</v>
      </c>
      <c r="J14" s="223"/>
    </row>
    <row r="15" spans="1:10" ht="15">
      <c r="A15" s="29"/>
      <c r="B15" s="26" t="s">
        <v>43</v>
      </c>
      <c r="C15" s="32" t="s">
        <v>44</v>
      </c>
      <c r="D15" s="28" t="s">
        <v>45</v>
      </c>
      <c r="E15" s="135">
        <v>0.8</v>
      </c>
      <c r="F15" s="153"/>
      <c r="G15" s="212"/>
      <c r="H15" s="137">
        <f>E15*G15</f>
        <v>0</v>
      </c>
      <c r="I15" s="142"/>
      <c r="J15" s="224"/>
    </row>
    <row r="16" spans="1:10" ht="15">
      <c r="A16" s="150"/>
      <c r="B16" s="26" t="s">
        <v>46</v>
      </c>
      <c r="C16" s="32" t="s">
        <v>47</v>
      </c>
      <c r="D16" s="28" t="s">
        <v>45</v>
      </c>
      <c r="E16" s="135">
        <v>0.3</v>
      </c>
      <c r="F16" s="153"/>
      <c r="G16" s="212"/>
      <c r="H16" s="137">
        <f>E16*G16</f>
        <v>0</v>
      </c>
      <c r="I16" s="139"/>
      <c r="J16" s="224"/>
    </row>
    <row r="17" spans="1:10" s="148" customFormat="1" ht="15">
      <c r="A17" s="33"/>
      <c r="B17" s="34"/>
      <c r="C17" s="35"/>
      <c r="D17" s="36"/>
      <c r="E17" s="37"/>
      <c r="F17" s="153"/>
      <c r="G17" s="196" t="s">
        <v>271</v>
      </c>
      <c r="H17" s="149">
        <f>SUM(H6:H16)</f>
        <v>0</v>
      </c>
      <c r="I17" s="149">
        <f>IF(SUM(I6:I16)&gt;40,40,SUM(I6:I16))</f>
        <v>0</v>
      </c>
      <c r="J17" s="221"/>
    </row>
    <row r="18" ht="19.95" customHeight="1">
      <c r="D18" s="11"/>
    </row>
    <row r="19" spans="1:10" ht="15">
      <c r="A19" s="38"/>
      <c r="B19" s="26"/>
      <c r="C19" s="27" t="s">
        <v>48</v>
      </c>
      <c r="D19" s="28"/>
      <c r="E19" s="135"/>
      <c r="F19" s="153"/>
      <c r="G19" s="172"/>
      <c r="H19" s="169"/>
      <c r="I19" s="143">
        <f>SUM(H20:H21)</f>
        <v>0</v>
      </c>
      <c r="J19" s="225"/>
    </row>
    <row r="20" spans="1:10" ht="15">
      <c r="A20" s="39"/>
      <c r="B20" s="26" t="s">
        <v>49</v>
      </c>
      <c r="C20" s="32" t="s">
        <v>50</v>
      </c>
      <c r="D20" s="28" t="s">
        <v>51</v>
      </c>
      <c r="E20" s="159">
        <v>4</v>
      </c>
      <c r="F20" s="154"/>
      <c r="G20" s="213"/>
      <c r="H20" s="137">
        <f>E20*G20</f>
        <v>0</v>
      </c>
      <c r="I20" s="142"/>
      <c r="J20" s="226"/>
    </row>
    <row r="21" spans="1:10" ht="15">
      <c r="A21" s="40"/>
      <c r="B21" s="26" t="s">
        <v>52</v>
      </c>
      <c r="C21" s="32" t="s">
        <v>53</v>
      </c>
      <c r="D21" s="28" t="s">
        <v>51</v>
      </c>
      <c r="E21" s="135">
        <v>0.5</v>
      </c>
      <c r="F21" s="153"/>
      <c r="G21" s="213"/>
      <c r="H21" s="137">
        <f>E21*G21</f>
        <v>0</v>
      </c>
      <c r="I21" s="139"/>
      <c r="J21" s="226"/>
    </row>
    <row r="22" spans="1:10" ht="15">
      <c r="A22" s="41"/>
      <c r="B22" s="26"/>
      <c r="C22" s="27" t="s">
        <v>54</v>
      </c>
      <c r="D22" s="28"/>
      <c r="E22" s="135"/>
      <c r="F22" s="153"/>
      <c r="G22" s="171"/>
      <c r="H22" s="140"/>
      <c r="I22" s="143">
        <f>SUM(H23:H24)</f>
        <v>0</v>
      </c>
      <c r="J22" s="223"/>
    </row>
    <row r="23" spans="1:10" ht="15">
      <c r="A23" s="41"/>
      <c r="B23" s="26" t="s">
        <v>55</v>
      </c>
      <c r="C23" s="32" t="s">
        <v>56</v>
      </c>
      <c r="D23" s="28" t="s">
        <v>57</v>
      </c>
      <c r="E23" s="135">
        <v>1.5</v>
      </c>
      <c r="F23" s="153"/>
      <c r="G23" s="213"/>
      <c r="H23" s="137">
        <f>E23*G23</f>
        <v>0</v>
      </c>
      <c r="I23" s="142"/>
      <c r="J23" s="226"/>
    </row>
    <row r="24" spans="1:10" ht="15">
      <c r="A24" s="41"/>
      <c r="B24" s="26" t="s">
        <v>58</v>
      </c>
      <c r="C24" s="32" t="s">
        <v>59</v>
      </c>
      <c r="D24" s="28" t="s">
        <v>60</v>
      </c>
      <c r="E24" s="135">
        <v>0.5</v>
      </c>
      <c r="F24" s="153"/>
      <c r="G24" s="213"/>
      <c r="H24" s="137">
        <f>E24*G24</f>
        <v>0</v>
      </c>
      <c r="I24" s="139"/>
      <c r="J24" s="226"/>
    </row>
    <row r="25" spans="1:10" ht="15">
      <c r="A25" s="41"/>
      <c r="B25" s="26"/>
      <c r="C25" s="27" t="s">
        <v>61</v>
      </c>
      <c r="D25" s="28"/>
      <c r="E25" s="135"/>
      <c r="F25" s="153"/>
      <c r="G25" s="171"/>
      <c r="H25" s="140"/>
      <c r="I25" s="143">
        <f>SUM(H26:H27)</f>
        <v>0</v>
      </c>
      <c r="J25" s="223"/>
    </row>
    <row r="26" spans="1:10" ht="15">
      <c r="A26" s="41"/>
      <c r="B26" s="26" t="s">
        <v>62</v>
      </c>
      <c r="C26" s="32" t="s">
        <v>63</v>
      </c>
      <c r="D26" s="28" t="s">
        <v>64</v>
      </c>
      <c r="E26" s="135">
        <v>0.5</v>
      </c>
      <c r="F26" s="153"/>
      <c r="G26" s="213"/>
      <c r="H26" s="137">
        <f>E26*G26</f>
        <v>0</v>
      </c>
      <c r="I26" s="142"/>
      <c r="J26" s="226"/>
    </row>
    <row r="27" spans="1:10" ht="15">
      <c r="A27" s="41"/>
      <c r="B27" s="26" t="s">
        <v>65</v>
      </c>
      <c r="C27" s="32" t="s">
        <v>66</v>
      </c>
      <c r="D27" s="28" t="s">
        <v>64</v>
      </c>
      <c r="E27" s="135">
        <v>0.2</v>
      </c>
      <c r="F27" s="153"/>
      <c r="G27" s="213"/>
      <c r="H27" s="137">
        <f>E27*G27</f>
        <v>0</v>
      </c>
      <c r="I27" s="139"/>
      <c r="J27" s="226"/>
    </row>
    <row r="28" spans="1:10" ht="15">
      <c r="A28" s="39" t="s">
        <v>67</v>
      </c>
      <c r="B28" s="26"/>
      <c r="C28" s="27" t="s">
        <v>68</v>
      </c>
      <c r="D28" s="28"/>
      <c r="E28" s="135"/>
      <c r="F28" s="153"/>
      <c r="G28" s="171"/>
      <c r="H28" s="140"/>
      <c r="I28" s="143">
        <f>H29</f>
        <v>0</v>
      </c>
      <c r="J28" s="223"/>
    </row>
    <row r="29" spans="1:10" ht="15">
      <c r="A29" s="42" t="s">
        <v>69</v>
      </c>
      <c r="B29" s="26" t="s">
        <v>70</v>
      </c>
      <c r="C29" s="32" t="s">
        <v>71</v>
      </c>
      <c r="D29" s="28" t="s">
        <v>72</v>
      </c>
      <c r="E29" s="135">
        <v>0.1</v>
      </c>
      <c r="F29" s="153"/>
      <c r="G29" s="213"/>
      <c r="H29" s="137">
        <f>E29*G29</f>
        <v>0</v>
      </c>
      <c r="I29" s="139"/>
      <c r="J29" s="226"/>
    </row>
    <row r="30" spans="1:10" ht="15">
      <c r="A30" s="40" t="s">
        <v>31</v>
      </c>
      <c r="B30" s="26"/>
      <c r="C30" s="27" t="s">
        <v>73</v>
      </c>
      <c r="D30" s="28"/>
      <c r="E30" s="135"/>
      <c r="F30" s="153"/>
      <c r="G30" s="171"/>
      <c r="H30" s="140"/>
      <c r="I30" s="143">
        <f>SUM(H31:H32)</f>
        <v>0</v>
      </c>
      <c r="J30" s="223"/>
    </row>
    <row r="31" spans="1:10" ht="15">
      <c r="A31" s="41"/>
      <c r="B31" s="26" t="s">
        <v>74</v>
      </c>
      <c r="C31" s="32" t="s">
        <v>75</v>
      </c>
      <c r="D31" s="28" t="s">
        <v>76</v>
      </c>
      <c r="E31" s="135">
        <v>0.5</v>
      </c>
      <c r="F31" s="153"/>
      <c r="G31" s="213"/>
      <c r="H31" s="137">
        <f>E31*G31</f>
        <v>0</v>
      </c>
      <c r="I31" s="142"/>
      <c r="J31" s="226"/>
    </row>
    <row r="32" spans="1:10" ht="15">
      <c r="A32" s="41"/>
      <c r="B32" s="26" t="s">
        <v>77</v>
      </c>
      <c r="C32" s="32" t="s">
        <v>78</v>
      </c>
      <c r="D32" s="28" t="s">
        <v>76</v>
      </c>
      <c r="E32" s="135">
        <v>0.3</v>
      </c>
      <c r="F32" s="153"/>
      <c r="G32" s="213"/>
      <c r="H32" s="137">
        <f>E32*G32</f>
        <v>0</v>
      </c>
      <c r="I32" s="139"/>
      <c r="J32" s="226"/>
    </row>
    <row r="33" spans="1:10" ht="15">
      <c r="A33" s="41"/>
      <c r="B33" s="26"/>
      <c r="C33" s="27" t="s">
        <v>79</v>
      </c>
      <c r="D33" s="28"/>
      <c r="E33" s="135"/>
      <c r="F33" s="153"/>
      <c r="G33" s="171"/>
      <c r="H33" s="140"/>
      <c r="I33" s="143">
        <f>SUM(H34:H36)</f>
        <v>0</v>
      </c>
      <c r="J33" s="223"/>
    </row>
    <row r="34" spans="1:10" ht="15">
      <c r="A34" s="41"/>
      <c r="B34" s="26" t="s">
        <v>80</v>
      </c>
      <c r="C34" s="32" t="s">
        <v>81</v>
      </c>
      <c r="D34" s="28" t="s">
        <v>82</v>
      </c>
      <c r="E34" s="135">
        <v>0.5</v>
      </c>
      <c r="F34" s="153"/>
      <c r="G34" s="213"/>
      <c r="H34" s="137">
        <f>E34*G34</f>
        <v>0</v>
      </c>
      <c r="I34" s="142"/>
      <c r="J34" s="226"/>
    </row>
    <row r="35" spans="1:10" ht="15">
      <c r="A35" s="41"/>
      <c r="B35" s="26" t="s">
        <v>83</v>
      </c>
      <c r="C35" s="32" t="s">
        <v>78</v>
      </c>
      <c r="D35" s="28" t="s">
        <v>82</v>
      </c>
      <c r="E35" s="135">
        <v>0.2</v>
      </c>
      <c r="F35" s="153"/>
      <c r="G35" s="213"/>
      <c r="H35" s="137">
        <f>E35*G35</f>
        <v>0</v>
      </c>
      <c r="I35" s="142"/>
      <c r="J35" s="226"/>
    </row>
    <row r="36" spans="1:10" ht="15">
      <c r="A36" s="41"/>
      <c r="B36" s="26" t="s">
        <v>84</v>
      </c>
      <c r="C36" s="27" t="s">
        <v>85</v>
      </c>
      <c r="D36" s="28" t="s">
        <v>86</v>
      </c>
      <c r="E36" s="135">
        <v>0.2</v>
      </c>
      <c r="F36" s="153"/>
      <c r="G36" s="213"/>
      <c r="H36" s="137">
        <f>E36*G36</f>
        <v>0</v>
      </c>
      <c r="I36" s="139"/>
      <c r="J36" s="226"/>
    </row>
    <row r="37" spans="1:10" ht="15">
      <c r="A37" s="41"/>
      <c r="B37" s="26"/>
      <c r="C37" s="27" t="s">
        <v>87</v>
      </c>
      <c r="D37" s="28"/>
      <c r="E37" s="135"/>
      <c r="F37" s="153"/>
      <c r="G37" s="171"/>
      <c r="H37" s="140"/>
      <c r="I37" s="143">
        <f>SUM(H38:H40)</f>
        <v>0</v>
      </c>
      <c r="J37" s="223"/>
    </row>
    <row r="38" spans="1:10" ht="15">
      <c r="A38" s="41"/>
      <c r="B38" s="26" t="s">
        <v>88</v>
      </c>
      <c r="C38" s="32" t="s">
        <v>89</v>
      </c>
      <c r="D38" s="28" t="s">
        <v>64</v>
      </c>
      <c r="E38" s="135">
        <v>0.3</v>
      </c>
      <c r="F38" s="153"/>
      <c r="G38" s="213"/>
      <c r="H38" s="137">
        <f>E38*G38</f>
        <v>0</v>
      </c>
      <c r="I38" s="142"/>
      <c r="J38" s="226"/>
    </row>
    <row r="39" spans="1:10" ht="15">
      <c r="A39" s="41"/>
      <c r="B39" s="26" t="s">
        <v>90</v>
      </c>
      <c r="C39" s="32" t="s">
        <v>91</v>
      </c>
      <c r="D39" s="28" t="s">
        <v>64</v>
      </c>
      <c r="E39" s="135">
        <v>0.2</v>
      </c>
      <c r="F39" s="153"/>
      <c r="G39" s="213"/>
      <c r="H39" s="137">
        <f>E39*G39</f>
        <v>0</v>
      </c>
      <c r="I39" s="142"/>
      <c r="J39" s="226"/>
    </row>
    <row r="40" spans="1:10" ht="15">
      <c r="A40" s="43"/>
      <c r="B40" s="26" t="s">
        <v>92</v>
      </c>
      <c r="C40" s="27" t="s">
        <v>93</v>
      </c>
      <c r="D40" s="28" t="s">
        <v>64</v>
      </c>
      <c r="E40" s="135">
        <v>0.1</v>
      </c>
      <c r="F40" s="153"/>
      <c r="G40" s="213"/>
      <c r="H40" s="137">
        <f>E40*G40</f>
        <v>0</v>
      </c>
      <c r="I40" s="139"/>
      <c r="J40" s="226"/>
    </row>
    <row r="41" spans="1:10" ht="15">
      <c r="A41" s="33"/>
      <c r="B41" s="34"/>
      <c r="C41" s="44"/>
      <c r="D41" s="36"/>
      <c r="E41" s="37"/>
      <c r="F41" s="153"/>
      <c r="G41" s="196" t="s">
        <v>271</v>
      </c>
      <c r="H41" s="149">
        <f>SUM(H19:H40)</f>
        <v>0</v>
      </c>
      <c r="I41" s="149">
        <f>IF(SUM(I19:I40)&gt;40,40,SUM(I19:I40))</f>
        <v>0</v>
      </c>
      <c r="J41" s="141"/>
    </row>
    <row r="42" spans="3:4" ht="21.45" customHeight="1">
      <c r="C42" s="7"/>
      <c r="D42" s="11"/>
    </row>
    <row r="43" spans="1:10" ht="15">
      <c r="A43" s="45"/>
      <c r="B43" s="26" t="s">
        <v>94</v>
      </c>
      <c r="C43" s="27" t="s">
        <v>95</v>
      </c>
      <c r="D43" s="46" t="s">
        <v>96</v>
      </c>
      <c r="E43" s="159">
        <v>5</v>
      </c>
      <c r="F43" s="154"/>
      <c r="G43" s="213"/>
      <c r="H43" s="137">
        <f>E43*G43</f>
        <v>0</v>
      </c>
      <c r="I43" s="136">
        <f>H43</f>
        <v>0</v>
      </c>
      <c r="J43" s="226"/>
    </row>
    <row r="44" spans="1:10" ht="15">
      <c r="A44" s="39" t="s">
        <v>97</v>
      </c>
      <c r="B44" s="26" t="s">
        <v>98</v>
      </c>
      <c r="C44" s="27" t="s">
        <v>99</v>
      </c>
      <c r="D44" s="46" t="s">
        <v>96</v>
      </c>
      <c r="E44" s="135">
        <v>2</v>
      </c>
      <c r="F44" s="153"/>
      <c r="G44" s="213"/>
      <c r="H44" s="137">
        <f>E44*G44</f>
        <v>0</v>
      </c>
      <c r="I44" s="136">
        <f>H44</f>
        <v>0</v>
      </c>
      <c r="J44" s="226"/>
    </row>
    <row r="45" spans="1:10" ht="15">
      <c r="A45" s="39" t="s">
        <v>100</v>
      </c>
      <c r="B45" s="26" t="s">
        <v>101</v>
      </c>
      <c r="C45" s="27" t="s">
        <v>102</v>
      </c>
      <c r="D45" s="46" t="s">
        <v>103</v>
      </c>
      <c r="E45" s="159">
        <v>5</v>
      </c>
      <c r="F45" s="154"/>
      <c r="G45" s="213"/>
      <c r="H45" s="137">
        <f>E45*G45</f>
        <v>0</v>
      </c>
      <c r="I45" s="136">
        <f>H45</f>
        <v>0</v>
      </c>
      <c r="J45" s="226"/>
    </row>
    <row r="46" spans="1:10" ht="28.8">
      <c r="A46" s="47" t="s">
        <v>104</v>
      </c>
      <c r="B46" s="26" t="s">
        <v>105</v>
      </c>
      <c r="C46" s="48" t="s">
        <v>106</v>
      </c>
      <c r="D46" s="26" t="s">
        <v>107</v>
      </c>
      <c r="E46" s="159">
        <v>1</v>
      </c>
      <c r="F46" s="154"/>
      <c r="G46" s="213"/>
      <c r="H46" s="137">
        <f>E46*G46</f>
        <v>0</v>
      </c>
      <c r="I46" s="136">
        <f>H46</f>
        <v>0</v>
      </c>
      <c r="J46" s="226"/>
    </row>
    <row r="47" spans="1:10" ht="15">
      <c r="A47" s="49"/>
      <c r="B47" s="34"/>
      <c r="C47" s="50"/>
      <c r="D47" s="34"/>
      <c r="E47" s="51"/>
      <c r="F47" s="154"/>
      <c r="G47" s="196" t="s">
        <v>271</v>
      </c>
      <c r="H47" s="149">
        <f>SUM(H43:H46)</f>
        <v>0</v>
      </c>
      <c r="I47" s="149">
        <f>IF(SUM(I43:I46)&gt;15,15,SUM(I43:I46))</f>
        <v>0</v>
      </c>
      <c r="J47" s="141"/>
    </row>
    <row r="48" ht="22.95" customHeight="1"/>
    <row r="49" spans="1:10" ht="15">
      <c r="A49" s="45"/>
      <c r="B49" s="52" t="s">
        <v>108</v>
      </c>
      <c r="C49" s="27" t="s">
        <v>109</v>
      </c>
      <c r="D49" s="46" t="s">
        <v>110</v>
      </c>
      <c r="E49" s="135">
        <v>1.5</v>
      </c>
      <c r="F49" s="153"/>
      <c r="G49" s="213"/>
      <c r="H49" s="137">
        <f>E49*G49</f>
        <v>0</v>
      </c>
      <c r="I49" s="136">
        <f>H49</f>
        <v>0</v>
      </c>
      <c r="J49" s="226"/>
    </row>
    <row r="50" spans="1:10" ht="15">
      <c r="A50" s="39" t="s">
        <v>111</v>
      </c>
      <c r="B50" s="52" t="s">
        <v>112</v>
      </c>
      <c r="C50" s="27" t="s">
        <v>113</v>
      </c>
      <c r="D50" s="46" t="s">
        <v>114</v>
      </c>
      <c r="E50" s="135">
        <v>0.8</v>
      </c>
      <c r="F50" s="153"/>
      <c r="G50" s="213"/>
      <c r="H50" s="137">
        <f>E50*G50</f>
        <v>0</v>
      </c>
      <c r="I50" s="136">
        <f>H50</f>
        <v>0</v>
      </c>
      <c r="J50" s="226"/>
    </row>
    <row r="51" spans="1:10" ht="15" customHeight="1">
      <c r="A51" s="42" t="s">
        <v>69</v>
      </c>
      <c r="B51" s="52" t="s">
        <v>115</v>
      </c>
      <c r="C51" s="27" t="s">
        <v>116</v>
      </c>
      <c r="D51" s="46" t="s">
        <v>114</v>
      </c>
      <c r="E51" s="135">
        <v>0.4</v>
      </c>
      <c r="F51" s="153"/>
      <c r="G51" s="213"/>
      <c r="H51" s="137">
        <f>E51*G51</f>
        <v>0</v>
      </c>
      <c r="I51" s="136">
        <f>H51</f>
        <v>0</v>
      </c>
      <c r="J51" s="226"/>
    </row>
    <row r="52" spans="1:10" ht="15">
      <c r="A52" s="40" t="s">
        <v>117</v>
      </c>
      <c r="B52" s="52" t="s">
        <v>118</v>
      </c>
      <c r="C52" s="27" t="s">
        <v>119</v>
      </c>
      <c r="D52" s="46" t="s">
        <v>114</v>
      </c>
      <c r="E52" s="135">
        <v>0.4</v>
      </c>
      <c r="F52" s="153"/>
      <c r="G52" s="213"/>
      <c r="H52" s="137">
        <f>E52*G52</f>
        <v>0</v>
      </c>
      <c r="I52" s="136">
        <f>H52</f>
        <v>0</v>
      </c>
      <c r="J52" s="226"/>
    </row>
    <row r="53" spans="1:10" ht="15">
      <c r="A53" s="43"/>
      <c r="B53" s="52" t="s">
        <v>120</v>
      </c>
      <c r="C53" s="27" t="s">
        <v>121</v>
      </c>
      <c r="D53" s="46" t="s">
        <v>114</v>
      </c>
      <c r="E53" s="135">
        <v>0.2</v>
      </c>
      <c r="F53" s="153"/>
      <c r="G53" s="213"/>
      <c r="H53" s="137">
        <f>E53*G53</f>
        <v>0</v>
      </c>
      <c r="I53" s="136">
        <f>H53</f>
        <v>0</v>
      </c>
      <c r="J53" s="226"/>
    </row>
    <row r="54" spans="1:10" ht="15">
      <c r="A54" s="33"/>
      <c r="B54" s="34"/>
      <c r="C54" s="44"/>
      <c r="D54" s="53"/>
      <c r="E54" s="37"/>
      <c r="F54" s="153"/>
      <c r="G54" s="196" t="s">
        <v>271</v>
      </c>
      <c r="H54" s="149">
        <f>SUM(H49:H53)</f>
        <v>0</v>
      </c>
      <c r="I54" s="149">
        <f>IF(SUM(I49:I53)&gt;2.5,2.5,SUM(I49:I53))</f>
        <v>0</v>
      </c>
      <c r="J54" s="141"/>
    </row>
    <row r="55" ht="21.45" customHeight="1"/>
    <row r="56" spans="1:10" ht="15">
      <c r="A56" s="54" t="s">
        <v>122</v>
      </c>
      <c r="B56" s="52"/>
      <c r="C56" s="27" t="s">
        <v>123</v>
      </c>
      <c r="D56" s="46"/>
      <c r="E56" s="135"/>
      <c r="F56" s="153"/>
      <c r="G56" s="172"/>
      <c r="H56" s="169"/>
      <c r="I56" s="143">
        <f>SUM(H57:H58)</f>
        <v>0</v>
      </c>
      <c r="J56" s="225"/>
    </row>
    <row r="57" spans="1:10" ht="15">
      <c r="A57" s="39" t="s">
        <v>124</v>
      </c>
      <c r="B57" s="52" t="s">
        <v>125</v>
      </c>
      <c r="C57" s="32" t="s">
        <v>75</v>
      </c>
      <c r="D57" s="46" t="s">
        <v>126</v>
      </c>
      <c r="E57" s="135">
        <v>1</v>
      </c>
      <c r="F57" s="153"/>
      <c r="G57" s="213"/>
      <c r="H57" s="137">
        <f>E57*G57</f>
        <v>0</v>
      </c>
      <c r="I57" s="142"/>
      <c r="J57" s="224"/>
    </row>
    <row r="58" spans="1:10" ht="15">
      <c r="A58" s="42" t="s">
        <v>69</v>
      </c>
      <c r="B58" s="52" t="s">
        <v>127</v>
      </c>
      <c r="C58" s="32" t="s">
        <v>78</v>
      </c>
      <c r="D58" s="46" t="s">
        <v>126</v>
      </c>
      <c r="E58" s="135">
        <v>0.5</v>
      </c>
      <c r="F58" s="153"/>
      <c r="G58" s="213"/>
      <c r="H58" s="137">
        <f>E58*G58</f>
        <v>0</v>
      </c>
      <c r="I58" s="139"/>
      <c r="J58" s="224"/>
    </row>
    <row r="59" spans="1:10" ht="15">
      <c r="A59" s="39" t="s">
        <v>117</v>
      </c>
      <c r="B59" s="52"/>
      <c r="C59" s="27" t="s">
        <v>128</v>
      </c>
      <c r="D59" s="46"/>
      <c r="E59" s="135"/>
      <c r="F59" s="153"/>
      <c r="G59" s="171"/>
      <c r="H59" s="140"/>
      <c r="I59" s="143">
        <f>SUM(H60:H61)</f>
        <v>0</v>
      </c>
      <c r="J59" s="223"/>
    </row>
    <row r="60" spans="1:10" ht="15">
      <c r="A60" s="41"/>
      <c r="B60" s="52" t="s">
        <v>129</v>
      </c>
      <c r="C60" s="32" t="s">
        <v>75</v>
      </c>
      <c r="D60" s="46" t="s">
        <v>126</v>
      </c>
      <c r="E60" s="135">
        <v>0.5</v>
      </c>
      <c r="F60" s="153"/>
      <c r="G60" s="213"/>
      <c r="H60" s="137">
        <f>E60*G60</f>
        <v>0</v>
      </c>
      <c r="I60" s="142"/>
      <c r="J60" s="224"/>
    </row>
    <row r="61" spans="1:10" ht="15">
      <c r="A61" s="43"/>
      <c r="B61" s="52" t="s">
        <v>130</v>
      </c>
      <c r="C61" s="32" t="s">
        <v>78</v>
      </c>
      <c r="D61" s="46" t="s">
        <v>126</v>
      </c>
      <c r="E61" s="135">
        <v>0.3</v>
      </c>
      <c r="F61" s="153"/>
      <c r="G61" s="213"/>
      <c r="H61" s="137">
        <f>E61*G61</f>
        <v>0</v>
      </c>
      <c r="I61" s="139"/>
      <c r="J61" s="224"/>
    </row>
    <row r="62" spans="1:10" ht="15">
      <c r="A62" s="33"/>
      <c r="B62" s="34"/>
      <c r="C62" s="35"/>
      <c r="D62" s="53"/>
      <c r="E62" s="37"/>
      <c r="F62" s="153"/>
      <c r="G62" s="199" t="s">
        <v>271</v>
      </c>
      <c r="H62" s="144">
        <f>SUM(H56:H61)</f>
        <v>0</v>
      </c>
      <c r="I62" s="144">
        <f>IF(SUM(I56:I61)&gt;2.5,2.5,SUM(I56:I61))</f>
        <v>0</v>
      </c>
      <c r="J62" s="138"/>
    </row>
    <row r="63" spans="1:10" ht="15">
      <c r="A63" s="33"/>
      <c r="B63" s="34"/>
      <c r="C63" s="35"/>
      <c r="D63" s="53"/>
      <c r="E63" s="37"/>
      <c r="F63" s="153"/>
      <c r="G63" s="195"/>
      <c r="H63" s="200" t="s">
        <v>272</v>
      </c>
      <c r="I63" s="149">
        <f>I62+I54+I47+I41+I17</f>
        <v>0</v>
      </c>
      <c r="J63" s="141"/>
    </row>
    <row r="66" spans="1:10" ht="15">
      <c r="A66" s="55"/>
      <c r="B66" s="219" t="s">
        <v>131</v>
      </c>
      <c r="C66" s="219"/>
      <c r="D66" s="56"/>
      <c r="E66" s="57"/>
      <c r="G66" s="173" t="s">
        <v>265</v>
      </c>
      <c r="H66" s="174"/>
      <c r="I66" s="174"/>
      <c r="J66" s="175"/>
    </row>
    <row r="67" spans="1:10" s="10" customFormat="1" ht="15.6">
      <c r="A67" s="58" t="s">
        <v>19</v>
      </c>
      <c r="B67" s="59"/>
      <c r="C67" s="60" t="s">
        <v>20</v>
      </c>
      <c r="D67" s="61" t="s">
        <v>21</v>
      </c>
      <c r="E67" s="62" t="s">
        <v>22</v>
      </c>
      <c r="F67" s="155"/>
      <c r="G67" s="176" t="s">
        <v>269</v>
      </c>
      <c r="H67" s="177" t="s">
        <v>268</v>
      </c>
      <c r="I67" s="177" t="s">
        <v>266</v>
      </c>
      <c r="J67" s="227" t="s">
        <v>267</v>
      </c>
    </row>
    <row r="68" spans="1:10" ht="27.6">
      <c r="A68" s="63" t="s">
        <v>132</v>
      </c>
      <c r="B68" s="64" t="s">
        <v>133</v>
      </c>
      <c r="C68" s="65" t="s">
        <v>134</v>
      </c>
      <c r="D68" s="66" t="s">
        <v>135</v>
      </c>
      <c r="E68" s="67">
        <v>3</v>
      </c>
      <c r="F68" s="157"/>
      <c r="G68" s="214"/>
      <c r="H68" s="146">
        <f>G68*E68</f>
        <v>0</v>
      </c>
      <c r="I68" s="146">
        <f>H68</f>
        <v>0</v>
      </c>
      <c r="J68" s="228"/>
    </row>
    <row r="69" spans="1:10" ht="42.6">
      <c r="A69" s="68" t="s">
        <v>136</v>
      </c>
      <c r="B69" s="64"/>
      <c r="C69" s="69" t="s">
        <v>137</v>
      </c>
      <c r="D69" s="70"/>
      <c r="E69" s="71" t="s">
        <v>138</v>
      </c>
      <c r="F69" s="156"/>
      <c r="G69" s="178"/>
      <c r="H69" s="179"/>
      <c r="I69" s="162">
        <f>SUM(H70:H72)</f>
        <v>0</v>
      </c>
      <c r="J69" s="229"/>
    </row>
    <row r="70" spans="1:10" ht="18.45" customHeight="1">
      <c r="A70" s="72" t="s">
        <v>139</v>
      </c>
      <c r="B70" s="64" t="s">
        <v>140</v>
      </c>
      <c r="C70" s="73" t="s">
        <v>141</v>
      </c>
      <c r="D70" s="70" t="s">
        <v>142</v>
      </c>
      <c r="E70" s="67">
        <v>2</v>
      </c>
      <c r="F70" s="157"/>
      <c r="G70" s="214"/>
      <c r="H70" s="146">
        <f>G70*E70</f>
        <v>0</v>
      </c>
      <c r="I70" s="163"/>
      <c r="J70" s="230"/>
    </row>
    <row r="71" spans="1:10" ht="15">
      <c r="A71" s="63"/>
      <c r="B71" s="64" t="s">
        <v>143</v>
      </c>
      <c r="C71" s="73" t="s">
        <v>144</v>
      </c>
      <c r="D71" s="70" t="s">
        <v>142</v>
      </c>
      <c r="E71" s="67">
        <v>1</v>
      </c>
      <c r="F71" s="157"/>
      <c r="G71" s="214"/>
      <c r="H71" s="146">
        <f>G71*E71</f>
        <v>0</v>
      </c>
      <c r="I71" s="163"/>
      <c r="J71" s="230"/>
    </row>
    <row r="72" spans="1:10" ht="15">
      <c r="A72" s="74"/>
      <c r="B72" s="64" t="s">
        <v>145</v>
      </c>
      <c r="C72" s="73" t="s">
        <v>146</v>
      </c>
      <c r="D72" s="70" t="s">
        <v>142</v>
      </c>
      <c r="E72" s="67">
        <v>0.5</v>
      </c>
      <c r="F72" s="157"/>
      <c r="G72" s="214"/>
      <c r="H72" s="146">
        <f>G72*E72</f>
        <v>0</v>
      </c>
      <c r="I72" s="164"/>
      <c r="J72" s="230"/>
    </row>
    <row r="73" spans="1:10" ht="15">
      <c r="A73" s="75"/>
      <c r="B73" s="76"/>
      <c r="C73" s="77"/>
      <c r="D73" s="78"/>
      <c r="E73" s="79"/>
      <c r="F73" s="157"/>
      <c r="G73" s="197" t="s">
        <v>271</v>
      </c>
      <c r="H73" s="181">
        <f>SUM(H68:H72)</f>
        <v>0</v>
      </c>
      <c r="I73" s="181">
        <f>IF(SUM(I68:I72)&gt;60,60,SUM(I68:I72))</f>
        <v>0</v>
      </c>
      <c r="J73" s="182"/>
    </row>
    <row r="74" spans="2:6" ht="22.95" customHeight="1">
      <c r="B74" s="12"/>
      <c r="C74" s="13"/>
      <c r="D74" s="14"/>
      <c r="E74" s="15"/>
      <c r="F74" s="157"/>
    </row>
    <row r="75" spans="1:10" ht="15">
      <c r="A75" s="80" t="s">
        <v>147</v>
      </c>
      <c r="B75" s="81"/>
      <c r="C75" s="82" t="s">
        <v>148</v>
      </c>
      <c r="D75" s="83"/>
      <c r="E75" s="84"/>
      <c r="F75" s="153"/>
      <c r="G75" s="183"/>
      <c r="H75" s="174"/>
      <c r="I75" s="162">
        <f>SUM(H76:H78)</f>
        <v>0</v>
      </c>
      <c r="J75" s="231"/>
    </row>
    <row r="76" spans="1:10" ht="15">
      <c r="A76" s="85" t="s">
        <v>69</v>
      </c>
      <c r="B76" s="81" t="s">
        <v>149</v>
      </c>
      <c r="C76" s="86" t="s">
        <v>150</v>
      </c>
      <c r="D76" s="83" t="s">
        <v>151</v>
      </c>
      <c r="E76" s="84">
        <v>0.4</v>
      </c>
      <c r="F76" s="153"/>
      <c r="G76" s="214"/>
      <c r="H76" s="146">
        <f>G76*E76</f>
        <v>0</v>
      </c>
      <c r="I76" s="163"/>
      <c r="J76" s="230"/>
    </row>
    <row r="77" spans="1:10" ht="15">
      <c r="A77" s="87" t="s">
        <v>152</v>
      </c>
      <c r="B77" s="81" t="s">
        <v>153</v>
      </c>
      <c r="C77" s="86" t="s">
        <v>154</v>
      </c>
      <c r="D77" s="83" t="s">
        <v>151</v>
      </c>
      <c r="E77" s="84">
        <v>0.3</v>
      </c>
      <c r="F77" s="153"/>
      <c r="G77" s="214"/>
      <c r="H77" s="146">
        <f>G77*E77</f>
        <v>0</v>
      </c>
      <c r="I77" s="163"/>
      <c r="J77" s="230"/>
    </row>
    <row r="78" spans="1:10" ht="15">
      <c r="A78" s="88"/>
      <c r="B78" s="81" t="s">
        <v>155</v>
      </c>
      <c r="C78" s="86" t="s">
        <v>146</v>
      </c>
      <c r="D78" s="83" t="s">
        <v>151</v>
      </c>
      <c r="E78" s="84">
        <v>0.1</v>
      </c>
      <c r="F78" s="153"/>
      <c r="G78" s="214"/>
      <c r="H78" s="146">
        <f>G78*E78</f>
        <v>0</v>
      </c>
      <c r="I78" s="164"/>
      <c r="J78" s="230"/>
    </row>
    <row r="79" spans="1:10" ht="15">
      <c r="A79" s="88"/>
      <c r="B79" s="81"/>
      <c r="C79" s="82" t="s">
        <v>156</v>
      </c>
      <c r="D79" s="83"/>
      <c r="E79" s="84"/>
      <c r="F79" s="153"/>
      <c r="G79" s="178"/>
      <c r="H79" s="179"/>
      <c r="I79" s="162">
        <f>SUM(H80:H84)</f>
        <v>0</v>
      </c>
      <c r="J79" s="229"/>
    </row>
    <row r="80" spans="1:10" ht="15">
      <c r="A80" s="88"/>
      <c r="B80" s="81" t="s">
        <v>157</v>
      </c>
      <c r="C80" s="86" t="s">
        <v>158</v>
      </c>
      <c r="D80" s="83" t="s">
        <v>159</v>
      </c>
      <c r="E80" s="84">
        <v>0.2</v>
      </c>
      <c r="F80" s="153"/>
      <c r="G80" s="214"/>
      <c r="H80" s="146">
        <f>G80*E80</f>
        <v>0</v>
      </c>
      <c r="I80" s="163"/>
      <c r="J80" s="230"/>
    </row>
    <row r="81" spans="1:10" ht="15">
      <c r="A81" s="88"/>
      <c r="B81" s="81" t="s">
        <v>160</v>
      </c>
      <c r="C81" s="86" t="s">
        <v>161</v>
      </c>
      <c r="D81" s="83" t="s">
        <v>159</v>
      </c>
      <c r="E81" s="89">
        <v>0.15</v>
      </c>
      <c r="F81" s="158"/>
      <c r="G81" s="214"/>
      <c r="H81" s="146">
        <f>G81*E81</f>
        <v>0</v>
      </c>
      <c r="I81" s="163"/>
      <c r="J81" s="230"/>
    </row>
    <row r="82" spans="1:10" ht="15">
      <c r="A82" s="88"/>
      <c r="B82" s="81" t="s">
        <v>162</v>
      </c>
      <c r="C82" s="86" t="s">
        <v>163</v>
      </c>
      <c r="D82" s="83" t="s">
        <v>159</v>
      </c>
      <c r="E82" s="89">
        <v>0.05</v>
      </c>
      <c r="F82" s="158"/>
      <c r="G82" s="214"/>
      <c r="H82" s="146">
        <f>G82*E82</f>
        <v>0</v>
      </c>
      <c r="I82" s="163"/>
      <c r="J82" s="230"/>
    </row>
    <row r="83" spans="1:10" ht="15">
      <c r="A83" s="88"/>
      <c r="B83" s="81" t="s">
        <v>164</v>
      </c>
      <c r="C83" s="82" t="s">
        <v>165</v>
      </c>
      <c r="D83" s="83" t="s">
        <v>151</v>
      </c>
      <c r="E83" s="84">
        <v>0.1</v>
      </c>
      <c r="F83" s="153"/>
      <c r="G83" s="214"/>
      <c r="H83" s="146">
        <f>G83*E83</f>
        <v>0</v>
      </c>
      <c r="I83" s="163"/>
      <c r="J83" s="230"/>
    </row>
    <row r="84" spans="1:10" ht="15">
      <c r="A84" s="74"/>
      <c r="B84" s="81" t="s">
        <v>166</v>
      </c>
      <c r="C84" s="82" t="s">
        <v>167</v>
      </c>
      <c r="D84" s="83" t="s">
        <v>168</v>
      </c>
      <c r="E84" s="89">
        <v>0.05</v>
      </c>
      <c r="F84" s="158"/>
      <c r="G84" s="214"/>
      <c r="H84" s="146">
        <f>G84*E84</f>
        <v>0</v>
      </c>
      <c r="I84" s="164"/>
      <c r="J84" s="230"/>
    </row>
    <row r="85" spans="1:10" ht="15">
      <c r="A85" s="75"/>
      <c r="B85" s="90"/>
      <c r="C85" s="91"/>
      <c r="D85" s="92"/>
      <c r="E85" s="93"/>
      <c r="F85" s="158"/>
      <c r="G85" s="197" t="s">
        <v>271</v>
      </c>
      <c r="H85" s="181">
        <f>SUM(H75:H84)</f>
        <v>0</v>
      </c>
      <c r="I85" s="181">
        <f>IF(SUM(I75:I84)&gt;25,25,SUM(I75:I84))</f>
        <v>0</v>
      </c>
      <c r="J85" s="182"/>
    </row>
    <row r="86" spans="3:6" ht="21.45" customHeight="1">
      <c r="C86" s="7"/>
      <c r="E86" s="16"/>
      <c r="F86" s="158"/>
    </row>
    <row r="87" spans="1:10" ht="28.8">
      <c r="A87" s="94" t="s">
        <v>169</v>
      </c>
      <c r="B87" s="95" t="s">
        <v>170</v>
      </c>
      <c r="C87" s="96" t="s">
        <v>171</v>
      </c>
      <c r="D87" s="97" t="s">
        <v>172</v>
      </c>
      <c r="E87" s="84">
        <v>1</v>
      </c>
      <c r="F87" s="153"/>
      <c r="G87" s="214"/>
      <c r="H87" s="146">
        <f>G87*E87</f>
        <v>0</v>
      </c>
      <c r="I87" s="146">
        <f>H87</f>
        <v>0</v>
      </c>
      <c r="J87" s="228"/>
    </row>
    <row r="88" spans="1:10" ht="15">
      <c r="A88" s="98" t="s">
        <v>69</v>
      </c>
      <c r="B88" s="95" t="s">
        <v>173</v>
      </c>
      <c r="C88" s="82" t="s">
        <v>174</v>
      </c>
      <c r="D88" s="83" t="s">
        <v>175</v>
      </c>
      <c r="E88" s="84">
        <v>1.5</v>
      </c>
      <c r="F88" s="153"/>
      <c r="G88" s="214"/>
      <c r="H88" s="146">
        <f>G88*E88</f>
        <v>0</v>
      </c>
      <c r="I88" s="146">
        <f>H88</f>
        <v>0</v>
      </c>
      <c r="J88" s="228"/>
    </row>
    <row r="89" spans="1:10" ht="15">
      <c r="A89" s="63" t="s">
        <v>176</v>
      </c>
      <c r="B89" s="95" t="s">
        <v>177</v>
      </c>
      <c r="C89" s="82" t="s">
        <v>178</v>
      </c>
      <c r="D89" s="83" t="s">
        <v>179</v>
      </c>
      <c r="E89" s="84">
        <v>1.5</v>
      </c>
      <c r="F89" s="153"/>
      <c r="G89" s="214"/>
      <c r="H89" s="146">
        <f>G89*E89</f>
        <v>0</v>
      </c>
      <c r="I89" s="146">
        <f>H89</f>
        <v>0</v>
      </c>
      <c r="J89" s="228"/>
    </row>
    <row r="90" spans="1:10" ht="15">
      <c r="A90" s="99"/>
      <c r="B90" s="95" t="s">
        <v>180</v>
      </c>
      <c r="C90" s="82" t="s">
        <v>181</v>
      </c>
      <c r="D90" s="83" t="s">
        <v>182</v>
      </c>
      <c r="E90" s="84">
        <v>1</v>
      </c>
      <c r="F90" s="153"/>
      <c r="G90" s="214"/>
      <c r="H90" s="146">
        <f>G90*E90</f>
        <v>0</v>
      </c>
      <c r="I90" s="146">
        <f>H90</f>
        <v>0</v>
      </c>
      <c r="J90" s="228"/>
    </row>
    <row r="91" spans="1:10" ht="15">
      <c r="A91" s="100"/>
      <c r="B91" s="95" t="s">
        <v>183</v>
      </c>
      <c r="C91" s="82" t="s">
        <v>184</v>
      </c>
      <c r="D91" s="83" t="s">
        <v>185</v>
      </c>
      <c r="E91" s="84">
        <v>2</v>
      </c>
      <c r="F91" s="153"/>
      <c r="G91" s="214"/>
      <c r="H91" s="146">
        <f>G91*E91</f>
        <v>0</v>
      </c>
      <c r="I91" s="146">
        <f>H91</f>
        <v>0</v>
      </c>
      <c r="J91" s="228"/>
    </row>
    <row r="92" spans="1:10" ht="15">
      <c r="A92" s="75"/>
      <c r="B92" s="90"/>
      <c r="C92" s="91"/>
      <c r="D92" s="92"/>
      <c r="E92" s="101"/>
      <c r="F92" s="153"/>
      <c r="G92" s="201" t="s">
        <v>271</v>
      </c>
      <c r="H92" s="202">
        <f>SUM(H87:H91)</f>
        <v>0</v>
      </c>
      <c r="I92" s="202">
        <f>IF(SUM(I87:I91)&gt;15,15,SUM(I87:I91))</f>
        <v>0</v>
      </c>
      <c r="J92" s="145"/>
    </row>
    <row r="93" spans="1:10" ht="15">
      <c r="A93" s="75"/>
      <c r="B93" s="90"/>
      <c r="C93" s="91"/>
      <c r="D93" s="92"/>
      <c r="E93" s="101"/>
      <c r="F93" s="153"/>
      <c r="G93" s="180"/>
      <c r="H93" s="203" t="s">
        <v>273</v>
      </c>
      <c r="I93" s="181">
        <f>I73+I85+I92</f>
        <v>0</v>
      </c>
      <c r="J93" s="182"/>
    </row>
    <row r="97" spans="1:10" ht="15">
      <c r="A97" s="102"/>
      <c r="B97" s="220" t="s">
        <v>186</v>
      </c>
      <c r="C97" s="220"/>
      <c r="D97" s="103"/>
      <c r="E97" s="104"/>
      <c r="G97" s="184" t="s">
        <v>265</v>
      </c>
      <c r="H97" s="185"/>
      <c r="I97" s="185"/>
      <c r="J97" s="186"/>
    </row>
    <row r="98" spans="1:10" s="10" customFormat="1" ht="15.6">
      <c r="A98" s="105" t="s">
        <v>19</v>
      </c>
      <c r="B98" s="106"/>
      <c r="C98" s="107" t="s">
        <v>20</v>
      </c>
      <c r="D98" s="108" t="s">
        <v>21</v>
      </c>
      <c r="E98" s="160" t="s">
        <v>22</v>
      </c>
      <c r="F98" s="155"/>
      <c r="G98" s="187" t="s">
        <v>269</v>
      </c>
      <c r="H98" s="188" t="s">
        <v>268</v>
      </c>
      <c r="I98" s="188" t="s">
        <v>266</v>
      </c>
      <c r="J98" s="233" t="s">
        <v>267</v>
      </c>
    </row>
    <row r="99" spans="1:10" ht="15">
      <c r="A99" s="109"/>
      <c r="B99" s="110" t="s">
        <v>187</v>
      </c>
      <c r="C99" s="111" t="s">
        <v>188</v>
      </c>
      <c r="D99" s="112" t="s">
        <v>189</v>
      </c>
      <c r="E99" s="161">
        <v>10</v>
      </c>
      <c r="F99" s="153"/>
      <c r="G99" s="215"/>
      <c r="H99" s="147">
        <f>G99*E99</f>
        <v>0</v>
      </c>
      <c r="I99" s="147">
        <f>H99</f>
        <v>0</v>
      </c>
      <c r="J99" s="232"/>
    </row>
    <row r="100" spans="1:10" ht="15">
      <c r="A100" s="113" t="s">
        <v>190</v>
      </c>
      <c r="B100" s="110" t="s">
        <v>191</v>
      </c>
      <c r="C100" s="114" t="s">
        <v>192</v>
      </c>
      <c r="D100" s="112" t="s">
        <v>189</v>
      </c>
      <c r="E100" s="161">
        <v>3</v>
      </c>
      <c r="F100" s="153"/>
      <c r="G100" s="215"/>
      <c r="H100" s="147">
        <f>G100*E100</f>
        <v>0</v>
      </c>
      <c r="I100" s="147">
        <f>H100</f>
        <v>0</v>
      </c>
      <c r="J100" s="232"/>
    </row>
    <row r="101" spans="1:10" ht="15">
      <c r="A101" s="113" t="s">
        <v>193</v>
      </c>
      <c r="B101" s="110" t="s">
        <v>194</v>
      </c>
      <c r="C101" s="114" t="s">
        <v>195</v>
      </c>
      <c r="D101" s="112" t="s">
        <v>189</v>
      </c>
      <c r="E101" s="161">
        <v>3</v>
      </c>
      <c r="F101" s="153"/>
      <c r="G101" s="215"/>
      <c r="H101" s="147">
        <f>G101*E101</f>
        <v>0</v>
      </c>
      <c r="I101" s="147">
        <f>H101</f>
        <v>0</v>
      </c>
      <c r="J101" s="232"/>
    </row>
    <row r="102" spans="1:10" ht="15">
      <c r="A102" s="113" t="s">
        <v>196</v>
      </c>
      <c r="B102" s="110" t="s">
        <v>197</v>
      </c>
      <c r="C102" s="114" t="s">
        <v>198</v>
      </c>
      <c r="D102" s="112" t="s">
        <v>189</v>
      </c>
      <c r="E102" s="161">
        <v>1</v>
      </c>
      <c r="F102" s="153"/>
      <c r="G102" s="215"/>
      <c r="H102" s="147">
        <f>G102*E102</f>
        <v>0</v>
      </c>
      <c r="I102" s="147">
        <f>H102</f>
        <v>0</v>
      </c>
      <c r="J102" s="232"/>
    </row>
    <row r="103" spans="1:10" ht="15">
      <c r="A103" s="115"/>
      <c r="B103" s="110" t="s">
        <v>199</v>
      </c>
      <c r="C103" s="114" t="s">
        <v>200</v>
      </c>
      <c r="D103" s="112" t="s">
        <v>189</v>
      </c>
      <c r="E103" s="161">
        <v>1</v>
      </c>
      <c r="F103" s="153"/>
      <c r="G103" s="215"/>
      <c r="H103" s="147">
        <f>G103*E103</f>
        <v>0</v>
      </c>
      <c r="I103" s="147">
        <f>H103</f>
        <v>0</v>
      </c>
      <c r="J103" s="232"/>
    </row>
    <row r="104" spans="1:10" ht="15">
      <c r="A104" s="116"/>
      <c r="B104" s="117"/>
      <c r="C104" s="118"/>
      <c r="D104" s="119"/>
      <c r="E104" s="120"/>
      <c r="F104" s="153"/>
      <c r="G104" s="198" t="s">
        <v>271</v>
      </c>
      <c r="H104" s="190">
        <f>SUM(H99:H103)</f>
        <v>0</v>
      </c>
      <c r="I104" s="190">
        <f>IF(SUM(I99:I103)&gt;30,30,SUM(I99:I103))</f>
        <v>0</v>
      </c>
      <c r="J104" s="191"/>
    </row>
    <row r="105" ht="19.2" customHeight="1"/>
    <row r="106" spans="1:10" ht="15">
      <c r="A106" s="121"/>
      <c r="B106" s="110"/>
      <c r="C106" s="114" t="s">
        <v>201</v>
      </c>
      <c r="D106" s="112"/>
      <c r="E106" s="161"/>
      <c r="F106" s="153"/>
      <c r="G106" s="192"/>
      <c r="H106" s="185"/>
      <c r="I106" s="166">
        <f>SUM(H107:H108)</f>
        <v>0</v>
      </c>
      <c r="J106" s="234"/>
    </row>
    <row r="107" spans="1:10" ht="15">
      <c r="A107" s="122"/>
      <c r="B107" s="110" t="s">
        <v>202</v>
      </c>
      <c r="C107" s="123" t="s">
        <v>203</v>
      </c>
      <c r="D107" s="112" t="s">
        <v>204</v>
      </c>
      <c r="E107" s="161">
        <v>3</v>
      </c>
      <c r="F107" s="153"/>
      <c r="G107" s="215"/>
      <c r="H107" s="147">
        <f>G107*E107</f>
        <v>0</v>
      </c>
      <c r="I107" s="167"/>
      <c r="J107" s="235"/>
    </row>
    <row r="108" spans="1:10" ht="15">
      <c r="A108" s="113" t="s">
        <v>205</v>
      </c>
      <c r="B108" s="110" t="s">
        <v>206</v>
      </c>
      <c r="C108" s="123" t="s">
        <v>207</v>
      </c>
      <c r="D108" s="112" t="s">
        <v>204</v>
      </c>
      <c r="E108" s="161">
        <v>1.5</v>
      </c>
      <c r="F108" s="153"/>
      <c r="G108" s="215"/>
      <c r="H108" s="147">
        <f>G108*E108</f>
        <v>0</v>
      </c>
      <c r="I108" s="168"/>
      <c r="J108" s="235"/>
    </row>
    <row r="109" spans="1:10" ht="15">
      <c r="A109" s="113" t="s">
        <v>152</v>
      </c>
      <c r="B109" s="110"/>
      <c r="C109" s="114" t="s">
        <v>208</v>
      </c>
      <c r="D109" s="112"/>
      <c r="E109" s="161"/>
      <c r="F109" s="153"/>
      <c r="G109" s="193"/>
      <c r="H109" s="194"/>
      <c r="I109" s="166">
        <f>SUM(H110:H111)</f>
        <v>0</v>
      </c>
      <c r="J109" s="236"/>
    </row>
    <row r="110" spans="1:10" ht="15">
      <c r="A110" s="122"/>
      <c r="B110" s="110" t="s">
        <v>209</v>
      </c>
      <c r="C110" s="123" t="s">
        <v>203</v>
      </c>
      <c r="D110" s="112" t="s">
        <v>204</v>
      </c>
      <c r="E110" s="161">
        <v>1</v>
      </c>
      <c r="F110" s="153"/>
      <c r="G110" s="215"/>
      <c r="H110" s="147">
        <f>G110*E110</f>
        <v>0</v>
      </c>
      <c r="I110" s="167"/>
      <c r="J110" s="235"/>
    </row>
    <row r="111" spans="1:10" ht="15">
      <c r="A111" s="115"/>
      <c r="B111" s="110" t="s">
        <v>210</v>
      </c>
      <c r="C111" s="123" t="s">
        <v>207</v>
      </c>
      <c r="D111" s="112" t="s">
        <v>204</v>
      </c>
      <c r="E111" s="161">
        <v>0.5</v>
      </c>
      <c r="F111" s="153"/>
      <c r="G111" s="215"/>
      <c r="H111" s="147">
        <f>G111*E111</f>
        <v>0</v>
      </c>
      <c r="I111" s="168"/>
      <c r="J111" s="235"/>
    </row>
    <row r="112" spans="1:10" ht="15">
      <c r="A112" s="116"/>
      <c r="B112" s="117"/>
      <c r="C112" s="124"/>
      <c r="D112" s="119"/>
      <c r="E112" s="120"/>
      <c r="F112" s="153"/>
      <c r="G112" s="198" t="s">
        <v>271</v>
      </c>
      <c r="H112" s="190">
        <f>SUM(H106:H111)</f>
        <v>0</v>
      </c>
      <c r="I112" s="190">
        <f>IF(SUM(I106:I111)&gt;25,25,SUM(I106:I111))</f>
        <v>0</v>
      </c>
      <c r="J112" s="191"/>
    </row>
    <row r="113" ht="22.2" customHeight="1"/>
    <row r="114" spans="1:10" ht="15">
      <c r="A114" s="125" t="s">
        <v>211</v>
      </c>
      <c r="B114" s="110" t="s">
        <v>212</v>
      </c>
      <c r="C114" s="114" t="s">
        <v>213</v>
      </c>
      <c r="D114" s="112" t="s">
        <v>214</v>
      </c>
      <c r="E114" s="161">
        <v>2</v>
      </c>
      <c r="F114" s="153"/>
      <c r="G114" s="215"/>
      <c r="H114" s="147">
        <f>G114*E114</f>
        <v>0</v>
      </c>
      <c r="I114" s="147">
        <f>H114</f>
        <v>0</v>
      </c>
      <c r="J114" s="232"/>
    </row>
    <row r="115" spans="1:10" ht="15">
      <c r="A115" s="113" t="s">
        <v>215</v>
      </c>
      <c r="B115" s="110" t="s">
        <v>216</v>
      </c>
      <c r="C115" s="114" t="s">
        <v>217</v>
      </c>
      <c r="D115" s="112" t="s">
        <v>214</v>
      </c>
      <c r="E115" s="161">
        <v>1</v>
      </c>
      <c r="F115" s="153"/>
      <c r="G115" s="215"/>
      <c r="H115" s="147">
        <f>G115*E115</f>
        <v>0</v>
      </c>
      <c r="I115" s="147">
        <f>H115</f>
        <v>0</v>
      </c>
      <c r="J115" s="232"/>
    </row>
    <row r="116" spans="1:10" ht="15">
      <c r="A116" s="126"/>
      <c r="B116" s="110" t="s">
        <v>218</v>
      </c>
      <c r="C116" s="114" t="s">
        <v>219</v>
      </c>
      <c r="D116" s="112" t="s">
        <v>220</v>
      </c>
      <c r="E116" s="161">
        <v>0.5</v>
      </c>
      <c r="F116" s="153"/>
      <c r="G116" s="215"/>
      <c r="H116" s="147">
        <f>G116*E116</f>
        <v>0</v>
      </c>
      <c r="I116" s="147">
        <f>H116</f>
        <v>0</v>
      </c>
      <c r="J116" s="232"/>
    </row>
    <row r="117" spans="1:10" ht="15">
      <c r="A117" s="127"/>
      <c r="B117" s="117"/>
      <c r="C117" s="118"/>
      <c r="D117" s="119"/>
      <c r="E117" s="120"/>
      <c r="F117" s="153"/>
      <c r="G117" s="198" t="s">
        <v>271</v>
      </c>
      <c r="H117" s="190">
        <f>SUM(H114:H116)</f>
        <v>0</v>
      </c>
      <c r="I117" s="190">
        <f>IF(SUM(I114:I116)&gt;10,10,SUM(I114:I116))</f>
        <v>0</v>
      </c>
      <c r="J117" s="191"/>
    </row>
    <row r="118" ht="19.2" customHeight="1"/>
    <row r="119" spans="1:10" ht="15">
      <c r="A119" s="128" t="s">
        <v>221</v>
      </c>
      <c r="B119" s="129"/>
      <c r="C119" s="114" t="s">
        <v>222</v>
      </c>
      <c r="D119" s="112"/>
      <c r="E119" s="161"/>
      <c r="F119" s="153"/>
      <c r="G119" s="192"/>
      <c r="H119" s="185"/>
      <c r="I119" s="166">
        <f>SUM(H120:H121)</f>
        <v>0</v>
      </c>
      <c r="J119" s="234"/>
    </row>
    <row r="120" spans="1:10" ht="15">
      <c r="A120" s="130" t="s">
        <v>223</v>
      </c>
      <c r="B120" s="129" t="s">
        <v>224</v>
      </c>
      <c r="C120" s="123" t="s">
        <v>225</v>
      </c>
      <c r="D120" s="112" t="s">
        <v>226</v>
      </c>
      <c r="E120" s="161">
        <v>1.5</v>
      </c>
      <c r="F120" s="153"/>
      <c r="G120" s="215"/>
      <c r="H120" s="147">
        <f>G120*E120</f>
        <v>0</v>
      </c>
      <c r="I120" s="167"/>
      <c r="J120" s="235"/>
    </row>
    <row r="121" spans="1:10" ht="15">
      <c r="A121" s="130" t="s">
        <v>215</v>
      </c>
      <c r="B121" s="129" t="s">
        <v>227</v>
      </c>
      <c r="C121" s="123" t="s">
        <v>228</v>
      </c>
      <c r="D121" s="112" t="s">
        <v>226</v>
      </c>
      <c r="E121" s="161">
        <v>1.5</v>
      </c>
      <c r="F121" s="153"/>
      <c r="G121" s="215"/>
      <c r="H121" s="147">
        <f>G121*E121</f>
        <v>0</v>
      </c>
      <c r="I121" s="168"/>
      <c r="J121" s="235"/>
    </row>
    <row r="122" spans="1:10" ht="15">
      <c r="A122" s="131"/>
      <c r="B122" s="129" t="s">
        <v>229</v>
      </c>
      <c r="C122" s="114" t="s">
        <v>230</v>
      </c>
      <c r="D122" s="112" t="s">
        <v>185</v>
      </c>
      <c r="E122" s="161">
        <v>0.5</v>
      </c>
      <c r="F122" s="153"/>
      <c r="G122" s="215"/>
      <c r="H122" s="147">
        <f>G122*E122</f>
        <v>0</v>
      </c>
      <c r="I122" s="147">
        <f>H122</f>
        <v>0</v>
      </c>
      <c r="J122" s="232"/>
    </row>
    <row r="123" spans="1:10" ht="15">
      <c r="A123" s="116"/>
      <c r="B123" s="117"/>
      <c r="C123" s="118"/>
      <c r="D123" s="119"/>
      <c r="E123" s="120"/>
      <c r="F123" s="153"/>
      <c r="G123" s="198" t="s">
        <v>271</v>
      </c>
      <c r="H123" s="190">
        <f>SUM(H119:H122)</f>
        <v>0</v>
      </c>
      <c r="I123" s="190">
        <f>IF(SUM(I119:I122)&gt;10,10,SUM(I119:I122))</f>
        <v>0</v>
      </c>
      <c r="J123" s="191"/>
    </row>
    <row r="124" ht="19.2" customHeight="1"/>
    <row r="125" spans="1:10" ht="15">
      <c r="A125" s="132"/>
      <c r="B125" s="129"/>
      <c r="C125" s="114" t="s">
        <v>231</v>
      </c>
      <c r="D125" s="112"/>
      <c r="E125" s="161"/>
      <c r="F125" s="153"/>
      <c r="G125" s="192"/>
      <c r="H125" s="185"/>
      <c r="I125" s="166">
        <f>SUM(H126:H127)</f>
        <v>0</v>
      </c>
      <c r="J125" s="234"/>
    </row>
    <row r="126" spans="1:10" ht="15">
      <c r="A126" s="133"/>
      <c r="B126" s="129" t="s">
        <v>232</v>
      </c>
      <c r="C126" s="123" t="s">
        <v>233</v>
      </c>
      <c r="D126" s="112" t="s">
        <v>234</v>
      </c>
      <c r="E126" s="161">
        <v>5</v>
      </c>
      <c r="F126" s="153"/>
      <c r="G126" s="215"/>
      <c r="H126" s="147">
        <f>G126*E126</f>
        <v>0</v>
      </c>
      <c r="I126" s="167"/>
      <c r="J126" s="235"/>
    </row>
    <row r="127" spans="1:10" ht="15">
      <c r="A127" s="133"/>
      <c r="B127" s="129" t="s">
        <v>235</v>
      </c>
      <c r="C127" s="123" t="s">
        <v>236</v>
      </c>
      <c r="D127" s="112" t="s">
        <v>189</v>
      </c>
      <c r="E127" s="161">
        <v>2</v>
      </c>
      <c r="F127" s="153"/>
      <c r="G127" s="215"/>
      <c r="H127" s="147">
        <f>G127*E127</f>
        <v>0</v>
      </c>
      <c r="I127" s="168"/>
      <c r="J127" s="235"/>
    </row>
    <row r="128" spans="1:10" ht="15">
      <c r="A128" s="133"/>
      <c r="B128" s="129" t="s">
        <v>237</v>
      </c>
      <c r="C128" s="114" t="s">
        <v>238</v>
      </c>
      <c r="D128" s="112" t="s">
        <v>239</v>
      </c>
      <c r="E128" s="161">
        <v>2</v>
      </c>
      <c r="F128" s="153"/>
      <c r="G128" s="215"/>
      <c r="H128" s="147">
        <f>G128*E128</f>
        <v>0</v>
      </c>
      <c r="I128" s="147">
        <f>H128</f>
        <v>0</v>
      </c>
      <c r="J128" s="232"/>
    </row>
    <row r="129" spans="1:10" ht="15">
      <c r="A129" s="130" t="s">
        <v>240</v>
      </c>
      <c r="B129" s="129" t="s">
        <v>241</v>
      </c>
      <c r="C129" s="114" t="s">
        <v>242</v>
      </c>
      <c r="D129" s="112" t="s">
        <v>45</v>
      </c>
      <c r="E129" s="161">
        <v>1</v>
      </c>
      <c r="F129" s="153"/>
      <c r="G129" s="215"/>
      <c r="H129" s="147">
        <f>G129*E129</f>
        <v>0</v>
      </c>
      <c r="I129" s="147">
        <f>H129</f>
        <v>0</v>
      </c>
      <c r="J129" s="232"/>
    </row>
    <row r="130" spans="1:10" ht="15">
      <c r="A130" s="130" t="s">
        <v>243</v>
      </c>
      <c r="B130" s="129" t="s">
        <v>244</v>
      </c>
      <c r="C130" s="114" t="s">
        <v>245</v>
      </c>
      <c r="D130" s="112" t="s">
        <v>246</v>
      </c>
      <c r="E130" s="161">
        <v>2</v>
      </c>
      <c r="F130" s="153"/>
      <c r="G130" s="215"/>
      <c r="H130" s="147">
        <f>G130*E130</f>
        <v>0</v>
      </c>
      <c r="I130" s="147">
        <f>H130</f>
        <v>0</v>
      </c>
      <c r="J130" s="232"/>
    </row>
    <row r="131" spans="1:10" ht="15">
      <c r="A131" s="130" t="s">
        <v>247</v>
      </c>
      <c r="B131" s="129"/>
      <c r="C131" s="114" t="s">
        <v>248</v>
      </c>
      <c r="D131" s="112"/>
      <c r="E131" s="161"/>
      <c r="F131" s="153"/>
      <c r="G131" s="193"/>
      <c r="H131" s="194"/>
      <c r="I131" s="166">
        <f>SUM(H132:H133)</f>
        <v>0</v>
      </c>
      <c r="J131" s="236"/>
    </row>
    <row r="132" spans="1:10" ht="15">
      <c r="A132" s="130" t="s">
        <v>152</v>
      </c>
      <c r="B132" s="129" t="s">
        <v>249</v>
      </c>
      <c r="C132" s="123" t="s">
        <v>250</v>
      </c>
      <c r="D132" s="112" t="s">
        <v>251</v>
      </c>
      <c r="E132" s="161">
        <v>3</v>
      </c>
      <c r="F132" s="153"/>
      <c r="G132" s="215"/>
      <c r="H132" s="147">
        <f>G132*E132</f>
        <v>0</v>
      </c>
      <c r="I132" s="167"/>
      <c r="J132" s="235"/>
    </row>
    <row r="133" spans="1:10" ht="15">
      <c r="A133" s="133"/>
      <c r="B133" s="129" t="s">
        <v>252</v>
      </c>
      <c r="C133" s="123" t="s">
        <v>253</v>
      </c>
      <c r="D133" s="112" t="s">
        <v>251</v>
      </c>
      <c r="E133" s="161">
        <v>1.5</v>
      </c>
      <c r="F133" s="153"/>
      <c r="G133" s="215"/>
      <c r="H133" s="147">
        <f>G133*E133</f>
        <v>0</v>
      </c>
      <c r="I133" s="167"/>
      <c r="J133" s="235"/>
    </row>
    <row r="134" spans="1:10" ht="15">
      <c r="A134" s="133"/>
      <c r="B134" s="129" t="s">
        <v>254</v>
      </c>
      <c r="C134" s="114" t="s">
        <v>255</v>
      </c>
      <c r="D134" s="112" t="s">
        <v>185</v>
      </c>
      <c r="E134" s="161">
        <v>1</v>
      </c>
      <c r="F134" s="153"/>
      <c r="G134" s="215"/>
      <c r="H134" s="147">
        <f>G134*E134</f>
        <v>0</v>
      </c>
      <c r="I134" s="147">
        <f>H134</f>
        <v>0</v>
      </c>
      <c r="J134" s="235"/>
    </row>
    <row r="135" spans="1:10" ht="15">
      <c r="A135" s="133"/>
      <c r="B135" s="129"/>
      <c r="C135" s="114" t="s">
        <v>256</v>
      </c>
      <c r="D135" s="112"/>
      <c r="E135" s="161"/>
      <c r="F135" s="153"/>
      <c r="G135" s="193"/>
      <c r="H135" s="194"/>
      <c r="I135" s="166">
        <f>SUM(H136:H139)</f>
        <v>0</v>
      </c>
      <c r="J135" s="236"/>
    </row>
    <row r="136" spans="1:10" ht="15">
      <c r="A136" s="133"/>
      <c r="B136" s="129" t="s">
        <v>257</v>
      </c>
      <c r="C136" s="123" t="s">
        <v>258</v>
      </c>
      <c r="D136" s="112" t="s">
        <v>189</v>
      </c>
      <c r="E136" s="161">
        <v>10</v>
      </c>
      <c r="F136" s="153"/>
      <c r="G136" s="215"/>
      <c r="H136" s="147">
        <f>G136*E136</f>
        <v>0</v>
      </c>
      <c r="I136" s="167"/>
      <c r="J136" s="235"/>
    </row>
    <row r="137" spans="1:10" ht="15">
      <c r="A137" s="133"/>
      <c r="B137" s="129" t="s">
        <v>259</v>
      </c>
      <c r="C137" s="123" t="s">
        <v>260</v>
      </c>
      <c r="D137" s="112" t="s">
        <v>189</v>
      </c>
      <c r="E137" s="161">
        <v>4</v>
      </c>
      <c r="F137" s="153"/>
      <c r="G137" s="215"/>
      <c r="H137" s="147">
        <f>G137*E137</f>
        <v>0</v>
      </c>
      <c r="I137" s="167"/>
      <c r="J137" s="235"/>
    </row>
    <row r="138" spans="1:10" ht="15">
      <c r="A138" s="133"/>
      <c r="B138" s="129" t="s">
        <v>261</v>
      </c>
      <c r="C138" s="123" t="s">
        <v>262</v>
      </c>
      <c r="D138" s="112" t="s">
        <v>189</v>
      </c>
      <c r="E138" s="161">
        <v>2</v>
      </c>
      <c r="F138" s="153"/>
      <c r="G138" s="215"/>
      <c r="H138" s="147">
        <f>G138*E138</f>
        <v>0</v>
      </c>
      <c r="I138" s="167"/>
      <c r="J138" s="235"/>
    </row>
    <row r="139" spans="1:10" ht="15">
      <c r="A139" s="131"/>
      <c r="B139" s="129" t="s">
        <v>263</v>
      </c>
      <c r="C139" s="123" t="s">
        <v>264</v>
      </c>
      <c r="D139" s="112" t="s">
        <v>189</v>
      </c>
      <c r="E139" s="161">
        <v>1</v>
      </c>
      <c r="F139" s="153"/>
      <c r="G139" s="215"/>
      <c r="H139" s="147">
        <f>G139*E139</f>
        <v>0</v>
      </c>
      <c r="I139" s="168"/>
      <c r="J139" s="235"/>
    </row>
    <row r="140" spans="1:10" ht="15">
      <c r="A140" s="116"/>
      <c r="B140" s="117"/>
      <c r="C140" s="124"/>
      <c r="D140" s="119"/>
      <c r="E140" s="120"/>
      <c r="F140" s="153"/>
      <c r="G140" s="204" t="s">
        <v>271</v>
      </c>
      <c r="H140" s="205">
        <f>SUM(H125:H139)</f>
        <v>0</v>
      </c>
      <c r="I140" s="205">
        <f>IF(SUM(I125:I139)&gt;25,25,SUM(I125:I139))</f>
        <v>0</v>
      </c>
      <c r="J140" s="165"/>
    </row>
    <row r="141" spans="1:10" ht="15">
      <c r="A141" s="116"/>
      <c r="B141" s="117"/>
      <c r="C141" s="124"/>
      <c r="D141" s="119"/>
      <c r="E141" s="120"/>
      <c r="F141" s="153"/>
      <c r="G141" s="189"/>
      <c r="H141" s="206" t="s">
        <v>274</v>
      </c>
      <c r="I141" s="190">
        <f>I140+I123+I117+I112+I104</f>
        <v>0</v>
      </c>
      <c r="J141" s="191"/>
    </row>
  </sheetData>
  <sheetProtection algorithmName="SHA-512" hashValue="ZppSEwnULvWodQlNhqzcXntP1lX9ozhrR5AVjRqUYnhrTkLmGLrwsIFgbZQ8XyluUcVaWDQBioRT5YeO3kVNmw==" saltValue="6zI7lRYmNrUqeQjTkTVrRw==" spinCount="100000" sheet="1" objects="1" scenarios="1"/>
  <mergeCells count="3">
    <mergeCell ref="B4:C4"/>
    <mergeCell ref="B66:C66"/>
    <mergeCell ref="B97:C9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 topLeftCell="A1"/>
  </sheetViews>
  <sheetFormatPr defaultColWidth="9.140625" defaultRowHeight="15"/>
  <cols>
    <col min="1" max="1" width="26.7109375" style="0" customWidth="1"/>
    <col min="3" max="3" width="10.7109375" style="0" bestFit="1" customWidth="1"/>
    <col min="4" max="4" width="19.28125" style="0" bestFit="1" customWidth="1"/>
  </cols>
  <sheetData>
    <row r="1" ht="18">
      <c r="A1" s="5" t="s">
        <v>0</v>
      </c>
    </row>
    <row r="2" ht="18">
      <c r="A2" s="5" t="s">
        <v>1</v>
      </c>
    </row>
    <row r="4" ht="18">
      <c r="A4" s="210" t="s">
        <v>275</v>
      </c>
    </row>
    <row r="6" spans="1:2" ht="15">
      <c r="A6" s="1" t="s">
        <v>8</v>
      </c>
      <c r="B6">
        <f>Identificação!B5</f>
        <v>0</v>
      </c>
    </row>
    <row r="8" ht="15">
      <c r="A8" s="17"/>
    </row>
    <row r="9" spans="2:4" ht="15">
      <c r="B9" s="209" t="s">
        <v>281</v>
      </c>
      <c r="C9" s="209" t="s">
        <v>279</v>
      </c>
      <c r="D9" s="209"/>
    </row>
    <row r="10" spans="1:3" ht="15">
      <c r="A10" t="s">
        <v>276</v>
      </c>
      <c r="B10">
        <f>Critérios!I63</f>
        <v>0</v>
      </c>
      <c r="C10" s="207">
        <v>0.4</v>
      </c>
    </row>
    <row r="11" spans="1:3" ht="15">
      <c r="A11" t="s">
        <v>277</v>
      </c>
      <c r="B11">
        <f>Critérios!I93</f>
        <v>0</v>
      </c>
      <c r="C11" s="207">
        <v>0.4</v>
      </c>
    </row>
    <row r="12" spans="1:3" ht="15">
      <c r="A12" t="s">
        <v>278</v>
      </c>
      <c r="B12">
        <f>Critérios!I141</f>
        <v>0</v>
      </c>
      <c r="C12" s="207">
        <v>0.2</v>
      </c>
    </row>
    <row r="14" spans="1:2" ht="15">
      <c r="A14" s="208" t="s">
        <v>280</v>
      </c>
      <c r="B14">
        <f>0.4*B10+0.4*B11+0.2*B12</f>
        <v>0</v>
      </c>
    </row>
  </sheetData>
  <sheetProtection algorithmName="SHA-512" hashValue="317e1j/Pu6Zr4ONN3Bxo5Nc1MRXPiCpvfXnUMkaDzCRQgmZIzFcTBXsazhIST2yhElFnN0x6jnpoiAWS5wrC0A==" saltValue="8Gm07K6TN8esMOn4mf5efg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</dc:creator>
  <cp:keywords/>
  <dc:description/>
  <cp:lastModifiedBy>João</cp:lastModifiedBy>
  <dcterms:created xsi:type="dcterms:W3CDTF">2021-01-15T10:05:14Z</dcterms:created>
  <dcterms:modified xsi:type="dcterms:W3CDTF">2021-01-25T14:52:23Z</dcterms:modified>
  <cp:category/>
  <cp:version/>
  <cp:contentType/>
  <cp:contentStatus/>
</cp:coreProperties>
</file>