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bookViews>
    <workbookView xWindow="0" yWindow="0" windowWidth="28800" windowHeight="11870" activeTab="1"/>
  </bookViews>
  <sheets>
    <sheet name="Identificação" sheetId="2" r:id="rId1"/>
    <sheet name="Professor Adjunto" sheetId="1" r:id="rId2"/>
  </sheets>
  <definedNames>
    <definedName name="_xlnm.Print_Titles" localSheetId="1">'Professor Adjunto'!$1:$10</definedName>
  </definedNames>
  <calcPr calcId="162913"/>
</workbook>
</file>

<file path=xl/sharedStrings.xml><?xml version="1.0" encoding="utf-8"?>
<sst xmlns="http://schemas.openxmlformats.org/spreadsheetml/2006/main" count="228" uniqueCount="181">
  <si>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</si>
  <si>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</si>
  <si>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</si>
  <si>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</si>
  <si>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</si>
  <si>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</si>
  <si>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</si>
  <si>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</si>
  <si>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</si>
  <si>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</si>
  <si>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</si>
  <si>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</si>
  <si>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</si>
  <si>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</si>
  <si>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</si>
  <si>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</si>
  <si>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</si>
  <si>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</si>
  <si>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</si>
  <si>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</si>
  <si>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</si>
  <si>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</si>
  <si>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</si>
  <si>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2.1 Experiência e Dedicação à Docência</t>
  </si>
  <si>
    <t>Orador en ações Pedagógicas, fora do âmbito da DSD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</si>
  <si>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</si>
  <si>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</si>
  <si>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</si>
  <si>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</si>
  <si>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</si>
  <si>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</si>
  <si>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</si>
  <si>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</si>
  <si>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</si>
  <si>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</si>
  <si>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</si>
  <si>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setor de área disciplinar</t>
  </si>
  <si>
    <t>Coordenador de área disciplinar</t>
  </si>
  <si>
    <t>Coordenador de grupo disciplinar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</si>
  <si>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</si>
  <si>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</si>
  <si>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</si>
  <si>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</si>
  <si>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</si>
  <si>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</si>
  <si>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</si>
  <si>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</si>
  <si>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</si>
  <si>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</si>
  <si>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</si>
  <si>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Participação em jurís não científicos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</si>
  <si>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</si>
  <si>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</si>
  <si>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</si>
  <si>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</si>
  <si>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</si>
  <si>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</si>
  <si>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</si>
  <si>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</si>
  <si>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</si>
  <si>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</si>
  <si>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</si>
  <si>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</si>
  <si>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</si>
  <si>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</si>
  <si>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</si>
  <si>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</si>
  <si>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</si>
  <si>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</si>
  <si>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</si>
  <si>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</si>
  <si>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</si>
  <si>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p/ manual</t>
  </si>
  <si>
    <t>p/ cada aluno</t>
  </si>
  <si>
    <t>2.3 Qualidade Docente, Organização Pedagógica e Outros</t>
  </si>
  <si>
    <t>Outras atividade curriculares</t>
  </si>
  <si>
    <t>p/ ação</t>
  </si>
  <si>
    <t>Cursos de formação ou atualização, com o mínimo de 6 horas, nos últimos 5 anos</t>
  </si>
  <si>
    <t>Avaliação docente de desempenho docente pela instituição nos últimos 5 anos</t>
  </si>
  <si>
    <t>6 pts Excelente; 4 pts Muito Bom; 2 pts Bom</t>
  </si>
  <si>
    <t>p/ ano</t>
  </si>
  <si>
    <t>Inquerito aos alunos nos últimos 5 anos</t>
  </si>
  <si>
    <t>2 pts Execelente; 1,5 pts Muito Bom; 1 Bom</t>
  </si>
  <si>
    <t>p/ano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</si>
  <si>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</si>
  <si>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</si>
  <si>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</si>
  <si>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</si>
  <si>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</si>
  <si>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</si>
  <si>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Doutoramento e tese diretamente relacionada com a área disciplinar a que o candidato concorre ou titulo de especialista na mesma área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</si>
  <si>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</si>
  <si>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</si>
  <si>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Doutoramento e tese indiretamente relacionada com a área disciplinar a que o candidato concorre ou titulo de especialista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</si>
  <si>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</si>
  <si>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</si>
  <si>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</si>
  <si>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</si>
  <si>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</si>
  <si>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</si>
  <si>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</si>
  <si>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</si>
  <si>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</si>
  <si>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</si>
  <si>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</si>
  <si>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</si>
  <si>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</si>
  <si>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</si>
  <si>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</si>
  <si>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>Citações de livros e enquadramento de livros em uc de licenciaturas ou mestrados de cursos de ensino superior em outras esolas de ensino superior</t>
  </si>
  <si>
    <t>1.5 Organização e  outras atividades técnico-científica</t>
  </si>
  <si>
    <t xml:space="preserve">Concurso Interno Pessoal Docente Ensino Superior Politécnico 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</si>
  <si>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</si>
  <si>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</si>
  <si>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</si>
  <si>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</si>
  <si>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</si>
  <si>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</si>
  <si>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</si>
  <si>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</si>
  <si>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</si>
  <si>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</si>
  <si>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</si>
  <si>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</si>
  <si>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juri</t>
  </si>
  <si>
    <t>p/ orientação</t>
  </si>
  <si>
    <t>p/ arguencia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</si>
  <si>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</si>
  <si>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</si>
  <si>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</si>
  <si>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</si>
  <si>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</si>
  <si>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</si>
  <si>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</si>
  <si>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</si>
  <si>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t>Coorientação de Dissertações de Mestrado Pré-Bolonha (concluídas)</t>
  </si>
  <si>
    <t>Coorientação de Dissertação/Projeto/Estágio de Mestrado (Bolonha)  (concluídas)</t>
  </si>
  <si>
    <t xml:space="preserve">          IDENTIFICAÇÃO</t>
  </si>
  <si>
    <t>Nome do candidato:</t>
  </si>
  <si>
    <t>Data de Nascimento (aaaa/mm/dd):</t>
  </si>
  <si>
    <t>Estado Civil:</t>
  </si>
  <si>
    <t>Cartão de Identificação civil (Bilhete de Identidade/Cartão de Cidadão) Nº:</t>
  </si>
  <si>
    <t>Validade do Cartão de Identificação Civil (aaaa/mm/dd)</t>
  </si>
  <si>
    <t>Morada Completa:</t>
  </si>
  <si>
    <t>Cidade:</t>
  </si>
  <si>
    <t>Código Postal/Localidade:</t>
  </si>
  <si>
    <t>Telefone/Telemóvel: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</si>
  <si>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</si>
  <si>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</si>
  <si>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</si>
  <si>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</si>
  <si>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</si>
  <si>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</si>
  <si>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</si>
  <si>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</si>
  <si>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</si>
  <si>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</si>
  <si>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Categoria </t>
  </si>
  <si>
    <t xml:space="preserve">Instituição </t>
  </si>
  <si>
    <t>Professor Adjunto - Direito e Ciências Sociais</t>
  </si>
  <si>
    <t>Cursos de atualização técnico– científica facultados por Ordens Profissionais (Ordem dos Advogados ou participações passivas em congressos) diretamente relacionadas com a área disciplinar a que o candidato concorre nos últimos 5 anos</t>
  </si>
  <si>
    <t>Cursos de atualização técnico–científica facultados por Ordens Profissionais (Ordem dos Advogados ou participações passivas em congressos) indiretamente relacionadas com a área disciplinar a que o candidato concorre nos últimos 5 anos</t>
  </si>
  <si>
    <t>Experiência docente no ensino superior politécnico na área Direito e Ciências Sociais  &gt; 15 anos</t>
  </si>
  <si>
    <t>Experiência docente no ensino superior politécnico na área da Direito e Ciências Sociais  &gt; 5 anos -  &lt;= 15 anos</t>
  </si>
  <si>
    <t>1.3 Projetos de Investigação e Desenvolvimento na área de Direito e Ciências Sociais</t>
  </si>
  <si>
    <t>1.4 Publicações e participações em congressos de carácter técnico-científico na área de Direito e Ciências Sociais</t>
  </si>
  <si>
    <t>1.6 Orientação de teses/dissertações/trabalhos de final de curso na área de Direito e Ciências Sociais</t>
  </si>
  <si>
    <t>1.7 Participação em júris de provas académicas na área de Direito e Ciências Sociais</t>
  </si>
  <si>
    <t>1.8 Atividades de natureza profissional com relevância para a área de Direito e Ciências Sociais</t>
  </si>
  <si>
    <t>Experiência docente em outras instituições de ensino politécnico na área de Direito e Ciências Sociais</t>
  </si>
  <si>
    <t>Experiência docente no ensino superior universitário na área de Direito e Ciências Sociais</t>
  </si>
  <si>
    <t>Responsável de Unidades Curriculares, distintas, na área de Direito e Ciências Sociais</t>
  </si>
  <si>
    <t>Número de Unidades Curriculares, distintas, lecionadas na área de Direito e Ciências Sociais (não cumulativo com o ponto anterior)</t>
  </si>
  <si>
    <t>Elaboração de manuais de apoio à docência, na área de Direito e Ciências Sociais, que cubram pelo menos 75% da matéria da UC  (aulas T e TP, no máximo 1 elemento por UC)</t>
  </si>
  <si>
    <t>Acompanhamento de estudantes em estágio na área de Direito e Ciências Sociais</t>
  </si>
  <si>
    <r>
      <t xml:space="preserve">Pedagógico </t>
    </r>
    <r>
      <rPr>
        <sz val="8"/>
        <rFont val="Arial"/>
        <family val="2"/>
      </rPr>
      <t>(40%)</t>
    </r>
  </si>
  <si>
    <r>
      <t xml:space="preserve">Técnico-Científico e Profissional </t>
    </r>
    <r>
      <rPr>
        <sz val="8"/>
        <rFont val="Arial"/>
        <family val="2"/>
      </rPr>
      <t>(40%)</t>
    </r>
  </si>
  <si>
    <r>
      <t xml:space="preserve">Organizacional (outras atividades relevantes para o IPC) </t>
    </r>
    <r>
      <rPr>
        <sz val="8"/>
        <rFont val="Arial"/>
        <family val="2"/>
      </rPr>
      <t>(20%)</t>
    </r>
  </si>
  <si>
    <t>Elaboração de cadernos de exercícios, na área de Direito e Ciências Sociais, que cubram pelo menos 75% da matéria da UC (no máximo 1 elementos por UC)</t>
  </si>
  <si>
    <t>CONCURSO INTERNO PARA PROFESSOR ADJUNTO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</si>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</sst>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27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9" fontId="3" fillId="2" borderId="0" xfId="2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2" fontId="6" fillId="4" borderId="22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2" fontId="6" fillId="4" borderId="15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right" vertical="center"/>
    </xf>
    <xf numFmtId="0" fontId="2" fillId="5" borderId="21" xfId="0" applyFont="1" applyFill="1" applyBorder="1" applyAlignment="1">
      <alignment horizontal="center" vertical="center"/>
    </xf>
    <xf numFmtId="1" fontId="2" fillId="5" borderId="22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2" fontId="3" fillId="5" borderId="23" xfId="0" applyNumberFormat="1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2" fontId="3" fillId="5" borderId="22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/>
    </xf>
    <xf numFmtId="2" fontId="3" fillId="5" borderId="11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right" vertical="center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3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justify" vertical="center" wrapText="1"/>
    </xf>
    <xf numFmtId="0" fontId="2" fillId="5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right"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justify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justify" vertical="center" wrapText="1"/>
    </xf>
    <xf numFmtId="0" fontId="2" fillId="0" borderId="46" xfId="0" applyFont="1" applyFill="1" applyBorder="1" applyAlignment="1">
      <alignment horizontal="justify"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justify" vertical="center" wrapText="1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9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vertical="center" wrapText="1"/>
      <protection/>
    </xf>
    <xf numFmtId="0" fontId="10" fillId="0" borderId="0" xfId="21" applyFont="1" applyAlignment="1">
      <alignment wrapText="1"/>
      <protection/>
    </xf>
    <xf numFmtId="0" fontId="8" fillId="0" borderId="0" xfId="21" applyFont="1">
      <alignment/>
      <protection/>
    </xf>
    <xf numFmtId="0" fontId="11" fillId="0" borderId="0" xfId="21" applyFont="1" applyAlignment="1" applyProtection="1">
      <alignment horizontal="right" vertical="center"/>
      <protection locked="0"/>
    </xf>
    <xf numFmtId="0" fontId="8" fillId="0" borderId="0" xfId="21" applyFont="1" applyProtection="1">
      <alignment/>
      <protection locked="0"/>
    </xf>
    <xf numFmtId="0" fontId="8" fillId="0" borderId="51" xfId="21" applyFont="1" applyBorder="1" applyProtection="1">
      <alignment/>
      <protection locked="0"/>
    </xf>
    <xf numFmtId="14" fontId="8" fillId="0" borderId="52" xfId="21" applyNumberFormat="1" applyFont="1" applyBorder="1" applyProtection="1">
      <alignment/>
      <protection locked="0"/>
    </xf>
    <xf numFmtId="0" fontId="11" fillId="0" borderId="0" xfId="21" applyFont="1" applyAlignment="1" applyProtection="1">
      <alignment horizontal="right" vertical="center" wrapText="1"/>
      <protection locked="0"/>
    </xf>
    <xf numFmtId="0" fontId="8" fillId="0" borderId="53" xfId="21" applyFont="1" applyBorder="1" applyProtection="1">
      <alignment/>
      <protection locked="0"/>
    </xf>
    <xf numFmtId="0" fontId="8" fillId="0" borderId="0" xfId="21" applyFont="1" applyBorder="1" applyProtection="1">
      <alignment/>
      <protection locked="0"/>
    </xf>
    <xf numFmtId="0" fontId="8" fillId="0" borderId="52" xfId="21" applyFont="1" applyBorder="1" applyProtection="1">
      <alignment/>
      <protection locked="0"/>
    </xf>
    <xf numFmtId="0" fontId="12" fillId="0" borderId="52" xfId="21" applyFont="1" applyBorder="1" applyProtection="1">
      <alignment/>
      <protection locked="0"/>
    </xf>
    <xf numFmtId="0" fontId="8" fillId="0" borderId="0" xfId="21" applyFont="1" applyAlignment="1">
      <alignment horizontal="right" vertical="center"/>
      <protection/>
    </xf>
    <xf numFmtId="0" fontId="8" fillId="0" borderId="0" xfId="21" applyFont="1" applyAlignment="1">
      <alignment horizontal="right"/>
      <protection/>
    </xf>
    <xf numFmtId="0" fontId="14" fillId="6" borderId="54" xfId="21" applyFont="1" applyFill="1" applyBorder="1" applyAlignment="1">
      <alignment horizontal="center" vertical="center" wrapText="1"/>
      <protection/>
    </xf>
    <xf numFmtId="0" fontId="14" fillId="6" borderId="54" xfId="21" applyFont="1" applyFill="1" applyBorder="1" applyAlignment="1">
      <alignment horizontal="center" vertical="center"/>
      <protection/>
    </xf>
    <xf numFmtId="0" fontId="14" fillId="6" borderId="54" xfId="21" applyFont="1" applyFill="1" applyBorder="1" applyAlignment="1">
      <alignment horizontal="right"/>
      <protection/>
    </xf>
    <xf numFmtId="0" fontId="8" fillId="0" borderId="54" xfId="21" applyFont="1" applyBorder="1">
      <alignment/>
      <protection/>
    </xf>
    <xf numFmtId="0" fontId="15" fillId="0" borderId="0" xfId="21" applyFont="1" applyAlignment="1">
      <alignment horizontal="right"/>
      <protection/>
    </xf>
    <xf numFmtId="0" fontId="8" fillId="0" borderId="53" xfId="21" applyFont="1" applyBorder="1">
      <alignment/>
      <protection/>
    </xf>
    <xf numFmtId="164" fontId="2" fillId="0" borderId="45" xfId="0" applyNumberFormat="1" applyFont="1" applyFill="1" applyBorder="1" applyAlignment="1" applyProtection="1">
      <alignment vertical="center" wrapText="1"/>
      <protection locked="0"/>
    </xf>
    <xf numFmtId="164" fontId="2" fillId="0" borderId="46" xfId="0" applyNumberFormat="1" applyFont="1" applyFill="1" applyBorder="1" applyAlignment="1" applyProtection="1">
      <alignment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right" vertical="center"/>
    </xf>
    <xf numFmtId="0" fontId="9" fillId="0" borderId="0" xfId="21" applyFont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top" wrapText="1"/>
      <protection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57" xfId="0" applyFont="1" applyFill="1" applyBorder="1" applyAlignment="1">
      <alignment horizontal="center" vertical="center" textRotation="90"/>
    </xf>
    <xf numFmtId="0" fontId="3" fillId="2" borderId="33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58" xfId="0" applyNumberFormat="1" applyFont="1" applyFill="1" applyBorder="1" applyAlignment="1">
      <alignment horizontal="center" vertical="center"/>
    </xf>
    <xf numFmtId="1" fontId="2" fillId="2" borderId="5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 wrapText="1"/>
    </xf>
    <xf numFmtId="1" fontId="2" fillId="2" borderId="24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164" fontId="2" fillId="2" borderId="61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textRotation="90"/>
    </xf>
    <xf numFmtId="0" fontId="3" fillId="2" borderId="39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textRotation="90"/>
    </xf>
    <xf numFmtId="0" fontId="3" fillId="2" borderId="37" xfId="0" applyFont="1" applyFill="1" applyBorder="1" applyAlignment="1">
      <alignment horizontal="center" vertical="center" textRotation="90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A1" sqref="A1:H3"/>
    </sheetView>
  </sheetViews>
  <sheetFormatPr defaultColWidth="8.7109375" defaultRowHeight="15"/>
  <cols>
    <col min="1" max="1" width="29.7109375" style="0" bestFit="1" customWidth="1"/>
    <col min="2" max="2" width="20.421875" style="0" bestFit="1" customWidth="1"/>
    <col min="3" max="3" width="15.421875" style="0" bestFit="1" customWidth="1"/>
    <col min="4" max="4" width="14.00390625" style="0" bestFit="1" customWidth="1"/>
    <col min="5" max="5" width="10.7109375" style="0" bestFit="1" customWidth="1"/>
  </cols>
  <sheetData>
    <row r="1" spans="1:8" ht="15">
      <c r="A1" s="223" t="s">
        <v>179</v>
      </c>
      <c r="B1" s="223"/>
      <c r="C1" s="223"/>
      <c r="D1" s="223"/>
      <c r="E1" s="223"/>
      <c r="F1" s="223"/>
      <c r="G1" s="223"/>
      <c r="H1" s="223"/>
    </row>
    <row r="2" spans="1:8" ht="15">
      <c r="A2" s="223"/>
      <c r="B2" s="223"/>
      <c r="C2" s="223"/>
      <c r="D2" s="223"/>
      <c r="E2" s="223"/>
      <c r="F2" s="223"/>
      <c r="G2" s="223"/>
      <c r="H2" s="223"/>
    </row>
    <row r="3" spans="1:8" ht="15">
      <c r="A3" s="223"/>
      <c r="B3" s="223"/>
      <c r="C3" s="223"/>
      <c r="D3" s="223"/>
      <c r="E3" s="223"/>
      <c r="F3" s="223"/>
      <c r="G3" s="223"/>
      <c r="H3" s="223"/>
    </row>
    <row r="4" spans="1:8" ht="15.5">
      <c r="A4" s="178"/>
      <c r="B4" s="178"/>
      <c r="C4" s="178"/>
      <c r="D4" s="178"/>
      <c r="E4" s="178"/>
      <c r="F4" s="178"/>
      <c r="G4" s="178"/>
      <c r="H4" s="178"/>
    </row>
    <row r="5" spans="1:8" ht="15.5">
      <c r="A5" s="223" t="s">
        <v>137</v>
      </c>
      <c r="B5" s="223"/>
      <c r="C5" s="223"/>
      <c r="D5" s="223"/>
      <c r="E5" s="223"/>
      <c r="F5" s="223"/>
      <c r="G5" s="223"/>
      <c r="H5" s="223"/>
    </row>
    <row r="6" spans="1:8" ht="15.5">
      <c r="A6" s="179"/>
      <c r="B6" s="180"/>
      <c r="C6" s="180"/>
      <c r="D6" s="181"/>
      <c r="E6" s="181"/>
      <c r="F6" s="181"/>
      <c r="G6" s="181"/>
      <c r="H6" s="181"/>
    </row>
    <row r="7" spans="1:8" ht="15">
      <c r="A7" s="182" t="s">
        <v>138</v>
      </c>
      <c r="B7" s="183"/>
      <c r="C7" s="184"/>
      <c r="D7" s="184"/>
      <c r="E7" s="184"/>
      <c r="F7" s="184"/>
      <c r="G7" s="184"/>
      <c r="H7" s="184"/>
    </row>
    <row r="8" spans="1:8" ht="15">
      <c r="A8" s="182" t="s">
        <v>139</v>
      </c>
      <c r="B8" s="185"/>
      <c r="C8" s="183"/>
      <c r="D8" s="183"/>
      <c r="E8" s="183"/>
      <c r="F8" s="183"/>
      <c r="G8" s="183"/>
      <c r="H8" s="183"/>
    </row>
    <row r="9" spans="1:8" ht="15">
      <c r="A9" s="182" t="s">
        <v>140</v>
      </c>
      <c r="B9" s="184"/>
      <c r="C9" s="184"/>
      <c r="D9" s="184"/>
      <c r="E9" s="183"/>
      <c r="F9" s="183"/>
      <c r="G9" s="183"/>
      <c r="H9" s="183"/>
    </row>
    <row r="10" spans="1:8" ht="39">
      <c r="A10" s="186" t="s">
        <v>141</v>
      </c>
      <c r="B10" s="187"/>
      <c r="C10" s="187"/>
      <c r="D10" s="187"/>
      <c r="E10" s="188"/>
      <c r="F10" s="188"/>
      <c r="G10" s="188"/>
      <c r="H10" s="188"/>
    </row>
    <row r="11" spans="1:8" ht="26">
      <c r="A11" s="186" t="s">
        <v>142</v>
      </c>
      <c r="B11" s="183"/>
      <c r="C11" s="188"/>
      <c r="D11" s="188"/>
      <c r="E11" s="188"/>
      <c r="F11" s="188"/>
      <c r="G11" s="188"/>
      <c r="H11" s="188"/>
    </row>
    <row r="12" spans="1:8" ht="15">
      <c r="A12" s="182" t="s">
        <v>143</v>
      </c>
      <c r="B12" s="189"/>
      <c r="C12" s="184"/>
      <c r="D12" s="184"/>
      <c r="E12" s="184"/>
      <c r="F12" s="184"/>
      <c r="G12" s="184"/>
      <c r="H12" s="184"/>
    </row>
    <row r="13" spans="1:8" ht="15">
      <c r="A13" s="182" t="s">
        <v>144</v>
      </c>
      <c r="B13" s="184"/>
      <c r="C13" s="184"/>
      <c r="D13" s="184"/>
      <c r="E13" s="183"/>
      <c r="F13" s="183"/>
      <c r="G13" s="183"/>
      <c r="H13" s="183"/>
    </row>
    <row r="14" spans="1:8" ht="15">
      <c r="A14" s="182" t="s">
        <v>145</v>
      </c>
      <c r="B14" s="189"/>
      <c r="C14" s="189"/>
      <c r="D14" s="189"/>
      <c r="E14" s="183"/>
      <c r="F14" s="183"/>
      <c r="G14" s="183"/>
      <c r="H14" s="183"/>
    </row>
    <row r="15" spans="1:8" ht="15">
      <c r="A15" s="182" t="s">
        <v>146</v>
      </c>
      <c r="B15" s="189"/>
      <c r="C15" s="189"/>
      <c r="D15" s="189"/>
      <c r="E15" s="183"/>
      <c r="F15" s="183"/>
      <c r="G15" s="183"/>
      <c r="H15" s="183"/>
    </row>
    <row r="16" spans="1:8" ht="15">
      <c r="A16" s="182" t="s">
        <v>147</v>
      </c>
      <c r="B16" s="190"/>
      <c r="C16" s="189"/>
      <c r="D16" s="189"/>
      <c r="E16" s="183"/>
      <c r="F16" s="183"/>
      <c r="G16" s="183"/>
      <c r="H16" s="183"/>
    </row>
    <row r="17" spans="1:8" ht="27.75" customHeight="1">
      <c r="A17" s="191"/>
      <c r="B17" s="224" t="s">
        <v>148</v>
      </c>
      <c r="C17" s="224"/>
      <c r="D17" s="224"/>
      <c r="E17" s="224"/>
      <c r="F17" s="181"/>
      <c r="G17" s="181"/>
      <c r="H17" s="181"/>
    </row>
    <row r="18" spans="1:8" ht="15">
      <c r="A18" s="181"/>
      <c r="B18" s="181"/>
      <c r="C18" s="181"/>
      <c r="D18" s="181"/>
      <c r="E18" s="181"/>
      <c r="F18" s="181"/>
      <c r="G18" s="181"/>
      <c r="H18" s="181"/>
    </row>
    <row r="19" spans="1:8" ht="28">
      <c r="A19" s="192"/>
      <c r="B19" s="193" t="s">
        <v>149</v>
      </c>
      <c r="C19" s="194" t="s">
        <v>150</v>
      </c>
      <c r="D19" s="194" t="s">
        <v>151</v>
      </c>
      <c r="E19" s="194" t="s">
        <v>152</v>
      </c>
      <c r="F19" s="194" t="s">
        <v>153</v>
      </c>
      <c r="G19" s="181"/>
      <c r="H19" s="181"/>
    </row>
    <row r="20" spans="1:8" ht="15">
      <c r="A20" s="181"/>
      <c r="B20" s="195" t="s">
        <v>154</v>
      </c>
      <c r="C20" s="196"/>
      <c r="D20" s="196"/>
      <c r="E20" s="196"/>
      <c r="F20" s="196"/>
      <c r="G20" s="181"/>
      <c r="H20" s="181"/>
    </row>
    <row r="21" spans="1:8" ht="15">
      <c r="A21" s="181"/>
      <c r="B21" s="181"/>
      <c r="C21" s="181"/>
      <c r="D21" s="181"/>
      <c r="E21" s="181"/>
      <c r="F21" s="181"/>
      <c r="G21" s="181"/>
      <c r="H21" s="181"/>
    </row>
    <row r="22" spans="1:8" ht="15">
      <c r="A22" s="192"/>
      <c r="B22" s="195" t="s">
        <v>155</v>
      </c>
      <c r="C22" s="196"/>
      <c r="D22" s="196"/>
      <c r="E22" s="196"/>
      <c r="F22" s="196"/>
      <c r="G22" s="181"/>
      <c r="H22" s="181"/>
    </row>
    <row r="23" spans="1:8" ht="15">
      <c r="A23" s="181"/>
      <c r="B23" s="181"/>
      <c r="C23" s="181"/>
      <c r="D23" s="181"/>
      <c r="E23" s="181"/>
      <c r="F23" s="181"/>
      <c r="G23" s="181"/>
      <c r="H23" s="181"/>
    </row>
    <row r="24" spans="1:8" ht="15">
      <c r="A24" s="197" t="s">
        <v>156</v>
      </c>
      <c r="B24" s="181"/>
      <c r="C24" s="181"/>
      <c r="D24" s="181"/>
      <c r="E24" s="181"/>
      <c r="F24" s="181"/>
      <c r="G24" s="181"/>
      <c r="H24" s="181"/>
    </row>
    <row r="25" spans="1:8" ht="15">
      <c r="A25" s="182" t="s">
        <v>157</v>
      </c>
      <c r="B25" s="181"/>
      <c r="C25" s="181"/>
      <c r="D25" s="181"/>
      <c r="E25" s="181"/>
      <c r="F25" s="181"/>
      <c r="G25" s="181"/>
      <c r="H25" s="181"/>
    </row>
    <row r="26" spans="1:8" ht="15">
      <c r="A26" s="182" t="s">
        <v>158</v>
      </c>
      <c r="B26" s="198"/>
      <c r="C26" s="198"/>
      <c r="D26" s="198"/>
      <c r="E26" s="198"/>
      <c r="F26" s="198"/>
      <c r="G26" s="198"/>
      <c r="H26" s="198"/>
    </row>
  </sheetData>
  <mergeCells count="3">
    <mergeCell ref="A1:H3"/>
    <mergeCell ref="A5:H5"/>
    <mergeCell ref="B17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showGridLines="0" tabSelected="1" workbookViewId="0" topLeftCell="A1">
      <selection activeCell="Q10" sqref="Q10"/>
    </sheetView>
  </sheetViews>
  <sheetFormatPr defaultColWidth="8.7109375" defaultRowHeight="15"/>
  <cols>
    <col min="1" max="1" width="4.7109375" style="0" customWidth="1"/>
    <col min="4" max="4" width="15.7109375" style="0" customWidth="1"/>
    <col min="6" max="6" width="70.7109375" style="0" customWidth="1"/>
    <col min="7" max="7" width="13.421875" style="101" customWidth="1"/>
    <col min="8" max="8" width="18.00390625" style="0" customWidth="1"/>
    <col min="9" max="9" width="8.00390625" style="104" customWidth="1"/>
    <col min="12" max="12" width="10.421875" style="0" bestFit="1" customWidth="1"/>
    <col min="15" max="15" width="10.421875" style="0" bestFit="1" customWidth="1"/>
  </cols>
  <sheetData>
    <row r="1" spans="1:15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>
      <c r="A2" s="27"/>
      <c r="B2" s="239" t="s">
        <v>111</v>
      </c>
      <c r="C2" s="239"/>
      <c r="D2" s="239"/>
      <c r="E2" s="239"/>
      <c r="F2" s="239"/>
      <c r="G2" s="239"/>
      <c r="H2" s="239"/>
      <c r="I2" s="107"/>
      <c r="J2" s="28"/>
      <c r="K2" s="27"/>
      <c r="L2" s="27"/>
      <c r="M2" s="28"/>
      <c r="N2" s="27"/>
      <c r="O2" s="27"/>
    </row>
    <row r="3" spans="1:15" ht="15">
      <c r="A3" s="27"/>
      <c r="B3" s="239" t="s">
        <v>159</v>
      </c>
      <c r="C3" s="239"/>
      <c r="D3" s="239"/>
      <c r="E3" s="239"/>
      <c r="F3" s="239"/>
      <c r="G3" s="239"/>
      <c r="H3" s="239"/>
      <c r="I3" s="107"/>
      <c r="J3" s="28"/>
      <c r="K3" s="27"/>
      <c r="L3" s="27"/>
      <c r="M3" s="28"/>
      <c r="N3" s="27"/>
      <c r="O3" s="27"/>
    </row>
    <row r="4" spans="1:15" ht="15">
      <c r="A4" s="27"/>
      <c r="B4" s="239" t="s">
        <v>0</v>
      </c>
      <c r="C4" s="239"/>
      <c r="D4" s="239"/>
      <c r="E4" s="239"/>
      <c r="F4" s="239"/>
      <c r="G4" s="239"/>
      <c r="H4" s="239"/>
      <c r="I4" s="107"/>
      <c r="J4" s="28"/>
      <c r="K4" s="27"/>
      <c r="L4" s="27"/>
      <c r="M4" s="28"/>
      <c r="N4" s="27"/>
      <c r="O4" s="27"/>
    </row>
    <row r="5" spans="1:15" ht="15">
      <c r="A5" s="27"/>
      <c r="B5" s="239"/>
      <c r="C5" s="239"/>
      <c r="D5" s="239"/>
      <c r="E5" s="239"/>
      <c r="F5" s="239"/>
      <c r="G5" s="239"/>
      <c r="H5" s="239"/>
      <c r="I5" s="107"/>
      <c r="J5" s="28"/>
      <c r="K5" s="27"/>
      <c r="L5" s="27"/>
      <c r="M5" s="28"/>
      <c r="N5" s="27"/>
      <c r="O5" s="27"/>
    </row>
    <row r="6" spans="1:15" ht="15" thickBot="1">
      <c r="A6" s="27"/>
      <c r="B6" s="239" t="s">
        <v>1</v>
      </c>
      <c r="C6" s="239"/>
      <c r="D6" s="239"/>
      <c r="E6" s="239"/>
      <c r="F6" s="239"/>
      <c r="G6" s="239"/>
      <c r="H6" s="239"/>
      <c r="I6" s="107"/>
      <c r="J6" s="28"/>
      <c r="K6" s="27"/>
      <c r="L6" s="27"/>
      <c r="M6" s="28"/>
      <c r="N6" s="27"/>
      <c r="O6" s="27"/>
    </row>
    <row r="7" spans="1:15" ht="15" thickBot="1">
      <c r="A7" s="27"/>
      <c r="B7" s="49"/>
      <c r="C7" s="49"/>
      <c r="D7" s="49"/>
      <c r="E7" s="49"/>
      <c r="F7" s="49"/>
      <c r="G7" s="107"/>
      <c r="H7" s="49"/>
      <c r="I7" s="107"/>
      <c r="J7" s="240" t="s">
        <v>2</v>
      </c>
      <c r="K7" s="241"/>
      <c r="L7" s="241"/>
      <c r="M7" s="241"/>
      <c r="N7" s="241"/>
      <c r="O7" s="242"/>
    </row>
    <row r="8" spans="1:15" ht="15" thickBot="1">
      <c r="A8" s="26"/>
      <c r="B8" s="26"/>
      <c r="C8" s="26"/>
      <c r="D8" s="26"/>
      <c r="E8" s="26"/>
      <c r="F8" s="26"/>
      <c r="H8" s="26"/>
      <c r="J8" s="240"/>
      <c r="K8" s="241"/>
      <c r="L8" s="242"/>
      <c r="M8" s="240"/>
      <c r="N8" s="241"/>
      <c r="O8" s="242"/>
    </row>
    <row r="9" spans="1:15" ht="21.5" thickBot="1">
      <c r="A9" s="29"/>
      <c r="B9" s="78" t="s">
        <v>3</v>
      </c>
      <c r="C9" s="79" t="s">
        <v>4</v>
      </c>
      <c r="D9" s="32" t="s">
        <v>5</v>
      </c>
      <c r="E9" s="30" t="s">
        <v>4</v>
      </c>
      <c r="F9" s="31" t="s">
        <v>6</v>
      </c>
      <c r="G9" s="245" t="s">
        <v>7</v>
      </c>
      <c r="H9" s="246"/>
      <c r="I9" s="247"/>
      <c r="J9" s="73" t="s">
        <v>8</v>
      </c>
      <c r="K9" s="74" t="s">
        <v>9</v>
      </c>
      <c r="L9" s="75" t="s">
        <v>10</v>
      </c>
      <c r="M9" s="73" t="s">
        <v>8</v>
      </c>
      <c r="N9" s="74" t="s">
        <v>9</v>
      </c>
      <c r="O9" s="75" t="s">
        <v>10</v>
      </c>
    </row>
    <row r="10" spans="1:15" s="104" customFormat="1" ht="15" thickBot="1">
      <c r="A10" s="105"/>
      <c r="B10" s="115"/>
      <c r="C10" s="17"/>
      <c r="D10" s="16"/>
      <c r="E10" s="15"/>
      <c r="F10" s="14"/>
      <c r="G10" s="13" t="s">
        <v>61</v>
      </c>
      <c r="H10" s="12" t="s">
        <v>62</v>
      </c>
      <c r="I10" s="12" t="s">
        <v>63</v>
      </c>
      <c r="J10" s="11"/>
      <c r="K10" s="10"/>
      <c r="L10" s="9"/>
      <c r="M10" s="11"/>
      <c r="N10" s="10"/>
      <c r="O10" s="9"/>
    </row>
    <row r="11" spans="1:15" s="104" customFormat="1" ht="33.75" customHeight="1">
      <c r="A11" s="105"/>
      <c r="B11" s="228" t="s">
        <v>176</v>
      </c>
      <c r="C11" s="231">
        <v>200</v>
      </c>
      <c r="D11" s="251" t="s">
        <v>95</v>
      </c>
      <c r="E11" s="225">
        <v>20</v>
      </c>
      <c r="F11" s="6" t="s">
        <v>90</v>
      </c>
      <c r="G11" s="151">
        <v>15</v>
      </c>
      <c r="H11" s="146" t="s">
        <v>68</v>
      </c>
      <c r="I11" s="147">
        <f>G11</f>
        <v>15</v>
      </c>
      <c r="J11" s="89"/>
      <c r="K11" s="113">
        <v>0</v>
      </c>
      <c r="L11" s="90"/>
      <c r="M11" s="89"/>
      <c r="N11" s="204" t="s">
        <v>180</v>
      </c>
      <c r="O11" s="90"/>
    </row>
    <row r="12" spans="1:15" s="104" customFormat="1" ht="33.75" customHeight="1">
      <c r="A12" s="105"/>
      <c r="B12" s="229"/>
      <c r="C12" s="232"/>
      <c r="D12" s="248"/>
      <c r="E12" s="226"/>
      <c r="F12" s="152" t="s">
        <v>93</v>
      </c>
      <c r="G12" s="153">
        <v>8</v>
      </c>
      <c r="H12" s="134" t="s">
        <v>68</v>
      </c>
      <c r="I12" s="148">
        <f>G12</f>
        <v>8</v>
      </c>
      <c r="J12" s="125"/>
      <c r="K12" s="126">
        <f aca="true" t="shared" si="0" ref="K12:K61">IF(J12*G12&gt;I12,I12,G12*J12)</f>
        <v>0</v>
      </c>
      <c r="L12" s="127"/>
      <c r="M12" s="125"/>
      <c r="N12" s="205"/>
      <c r="O12" s="127"/>
    </row>
    <row r="13" spans="1:15" s="104" customFormat="1" ht="33.75" customHeight="1">
      <c r="A13" s="105"/>
      <c r="B13" s="229"/>
      <c r="C13" s="232"/>
      <c r="D13" s="248"/>
      <c r="E13" s="226"/>
      <c r="F13" s="152" t="s">
        <v>91</v>
      </c>
      <c r="G13" s="153">
        <v>5</v>
      </c>
      <c r="H13" s="134" t="s">
        <v>68</v>
      </c>
      <c r="I13" s="148">
        <f>G13</f>
        <v>5</v>
      </c>
      <c r="J13" s="125"/>
      <c r="K13" s="126">
        <f t="shared" si="0"/>
        <v>0</v>
      </c>
      <c r="L13" s="127"/>
      <c r="M13" s="125"/>
      <c r="N13" s="205"/>
      <c r="O13" s="127"/>
    </row>
    <row r="14" spans="1:15" s="104" customFormat="1" ht="33.75" customHeight="1" thickBot="1">
      <c r="A14" s="105"/>
      <c r="B14" s="229"/>
      <c r="C14" s="232"/>
      <c r="D14" s="249"/>
      <c r="E14" s="227"/>
      <c r="F14" s="152" t="s">
        <v>92</v>
      </c>
      <c r="G14" s="154">
        <v>3</v>
      </c>
      <c r="H14" s="136" t="s">
        <v>68</v>
      </c>
      <c r="I14" s="149">
        <f>G14</f>
        <v>3</v>
      </c>
      <c r="J14" s="119"/>
      <c r="K14" s="109">
        <f t="shared" si="0"/>
        <v>0</v>
      </c>
      <c r="L14" s="121"/>
      <c r="M14" s="119"/>
      <c r="N14" s="206"/>
      <c r="O14" s="121"/>
    </row>
    <row r="15" spans="1:15" s="104" customFormat="1" ht="15" thickBot="1">
      <c r="A15" s="105"/>
      <c r="B15" s="229"/>
      <c r="C15" s="232"/>
      <c r="D15" s="155"/>
      <c r="E15" s="156"/>
      <c r="F15" s="156"/>
      <c r="G15" s="157"/>
      <c r="H15" s="157"/>
      <c r="I15" s="157"/>
      <c r="J15" s="53"/>
      <c r="K15" s="110">
        <f>SUM(K11:K14)</f>
        <v>0</v>
      </c>
      <c r="L15" s="56"/>
      <c r="M15" s="53"/>
      <c r="N15" s="110"/>
      <c r="O15" s="56"/>
    </row>
    <row r="16" spans="1:15" s="104" customFormat="1" ht="40.5" customHeight="1">
      <c r="A16" s="105"/>
      <c r="B16" s="229"/>
      <c r="C16" s="232"/>
      <c r="D16" s="243" t="s">
        <v>94</v>
      </c>
      <c r="E16" s="225">
        <v>10</v>
      </c>
      <c r="F16" s="143" t="s">
        <v>129</v>
      </c>
      <c r="G16" s="131">
        <v>5</v>
      </c>
      <c r="H16" s="138" t="s">
        <v>116</v>
      </c>
      <c r="I16" s="172">
        <v>5</v>
      </c>
      <c r="J16" s="199"/>
      <c r="K16" s="138">
        <f t="shared" si="0"/>
        <v>0</v>
      </c>
      <c r="L16" s="202"/>
      <c r="M16" s="89"/>
      <c r="N16" s="204"/>
      <c r="O16" s="90"/>
    </row>
    <row r="17" spans="1:15" s="104" customFormat="1" ht="40.5" customHeight="1">
      <c r="A17" s="105"/>
      <c r="B17" s="229"/>
      <c r="C17" s="232"/>
      <c r="D17" s="244"/>
      <c r="E17" s="227"/>
      <c r="F17" s="141" t="s">
        <v>130</v>
      </c>
      <c r="G17" s="135">
        <v>3</v>
      </c>
      <c r="H17" s="144" t="s">
        <v>116</v>
      </c>
      <c r="I17" s="173">
        <v>3</v>
      </c>
      <c r="J17" s="200"/>
      <c r="K17" s="137">
        <f t="shared" si="0"/>
        <v>0</v>
      </c>
      <c r="L17" s="203"/>
      <c r="M17" s="119"/>
      <c r="N17" s="206"/>
      <c r="O17" s="121"/>
    </row>
    <row r="18" spans="1:15" s="104" customFormat="1" ht="40.5" customHeight="1">
      <c r="A18" s="105"/>
      <c r="B18" s="229"/>
      <c r="C18" s="232"/>
      <c r="D18" s="244"/>
      <c r="E18" s="227"/>
      <c r="F18" s="141" t="s">
        <v>160</v>
      </c>
      <c r="G18" s="135">
        <v>1</v>
      </c>
      <c r="H18" s="144" t="s">
        <v>116</v>
      </c>
      <c r="I18" s="173">
        <v>5</v>
      </c>
      <c r="J18" s="200"/>
      <c r="K18" s="137">
        <f t="shared" si="0"/>
        <v>0</v>
      </c>
      <c r="L18" s="203"/>
      <c r="M18" s="119"/>
      <c r="N18" s="206"/>
      <c r="O18" s="121"/>
    </row>
    <row r="19" spans="1:15" s="104" customFormat="1" ht="40.5" customHeight="1" thickBot="1">
      <c r="A19" s="105"/>
      <c r="B19" s="229"/>
      <c r="C19" s="232"/>
      <c r="D19" s="237"/>
      <c r="E19" s="238"/>
      <c r="F19" s="141" t="s">
        <v>161</v>
      </c>
      <c r="G19" s="135">
        <v>0.5</v>
      </c>
      <c r="H19" s="145" t="s">
        <v>116</v>
      </c>
      <c r="I19" s="174">
        <v>4</v>
      </c>
      <c r="J19" s="201"/>
      <c r="K19" s="137">
        <f t="shared" si="0"/>
        <v>0</v>
      </c>
      <c r="L19" s="203"/>
      <c r="M19" s="125"/>
      <c r="N19" s="205"/>
      <c r="O19" s="127"/>
    </row>
    <row r="20" spans="1:15" s="104" customFormat="1" ht="15" thickBot="1">
      <c r="A20" s="105"/>
      <c r="B20" s="229"/>
      <c r="C20" s="232"/>
      <c r="D20" s="158"/>
      <c r="E20" s="159"/>
      <c r="F20" s="159"/>
      <c r="G20" s="160"/>
      <c r="H20" s="160"/>
      <c r="I20" s="160"/>
      <c r="J20" s="58"/>
      <c r="K20" s="59">
        <f>SUM(K16:K19)</f>
        <v>0</v>
      </c>
      <c r="L20" s="60"/>
      <c r="M20" s="58"/>
      <c r="N20" s="59"/>
      <c r="O20" s="60"/>
    </row>
    <row r="21" spans="1:15" ht="18" customHeight="1">
      <c r="A21" s="26"/>
      <c r="B21" s="229"/>
      <c r="C21" s="232"/>
      <c r="D21" s="243" t="s">
        <v>164</v>
      </c>
      <c r="E21" s="225">
        <v>5</v>
      </c>
      <c r="F21" s="234" t="s">
        <v>96</v>
      </c>
      <c r="G21" s="131"/>
      <c r="H21" s="132" t="s">
        <v>117</v>
      </c>
      <c r="I21" s="151">
        <v>4</v>
      </c>
      <c r="J21" s="89"/>
      <c r="K21" s="113">
        <f t="shared" si="0"/>
        <v>0</v>
      </c>
      <c r="L21" s="90"/>
      <c r="M21" s="89"/>
      <c r="N21" s="204"/>
      <c r="O21" s="90"/>
    </row>
    <row r="22" spans="1:15" ht="30" customHeight="1">
      <c r="A22" s="26"/>
      <c r="B22" s="229"/>
      <c r="C22" s="232"/>
      <c r="D22" s="236"/>
      <c r="E22" s="226"/>
      <c r="F22" s="235"/>
      <c r="G22" s="133"/>
      <c r="H22" s="134" t="s">
        <v>118</v>
      </c>
      <c r="I22" s="148">
        <v>2</v>
      </c>
      <c r="J22" s="125"/>
      <c r="K22" s="126">
        <f t="shared" si="0"/>
        <v>0</v>
      </c>
      <c r="L22" s="127"/>
      <c r="M22" s="125"/>
      <c r="N22" s="205"/>
      <c r="O22" s="127"/>
    </row>
    <row r="23" spans="2:15" s="104" customFormat="1" ht="35.25" customHeight="1" thickBot="1">
      <c r="B23" s="229"/>
      <c r="C23" s="232"/>
      <c r="D23" s="237"/>
      <c r="E23" s="238"/>
      <c r="F23" s="141" t="s">
        <v>99</v>
      </c>
      <c r="G23" s="140">
        <v>5</v>
      </c>
      <c r="H23" s="144" t="s">
        <v>68</v>
      </c>
      <c r="I23" s="150">
        <v>5</v>
      </c>
      <c r="J23" s="123"/>
      <c r="K23" s="109">
        <f t="shared" si="0"/>
        <v>0</v>
      </c>
      <c r="L23" s="124"/>
      <c r="M23" s="123"/>
      <c r="N23" s="206"/>
      <c r="O23" s="124"/>
    </row>
    <row r="24" spans="2:15" ht="15" thickBot="1">
      <c r="B24" s="229"/>
      <c r="C24" s="232"/>
      <c r="D24" s="155"/>
      <c r="E24" s="156"/>
      <c r="F24" s="156"/>
      <c r="G24" s="157"/>
      <c r="H24" s="157"/>
      <c r="I24" s="157"/>
      <c r="J24" s="53"/>
      <c r="K24" s="55">
        <f>SUM(K21:K23)</f>
        <v>0</v>
      </c>
      <c r="L24" s="56"/>
      <c r="M24" s="53"/>
      <c r="N24" s="55"/>
      <c r="O24" s="56"/>
    </row>
    <row r="25" spans="2:15" ht="15">
      <c r="B25" s="229"/>
      <c r="C25" s="232"/>
      <c r="D25" s="248" t="s">
        <v>165</v>
      </c>
      <c r="E25" s="226">
        <v>80</v>
      </c>
      <c r="F25" s="161" t="s">
        <v>131</v>
      </c>
      <c r="G25" s="151">
        <v>2</v>
      </c>
      <c r="H25" s="146" t="s">
        <v>119</v>
      </c>
      <c r="I25" s="147">
        <v>6</v>
      </c>
      <c r="J25" s="89"/>
      <c r="K25" s="76">
        <f t="shared" si="0"/>
        <v>0</v>
      </c>
      <c r="L25" s="90"/>
      <c r="M25" s="89"/>
      <c r="N25" s="204"/>
      <c r="O25" s="90"/>
    </row>
    <row r="26" spans="2:15" ht="15">
      <c r="B26" s="229"/>
      <c r="C26" s="232"/>
      <c r="D26" s="249"/>
      <c r="E26" s="227"/>
      <c r="F26" s="162" t="s">
        <v>12</v>
      </c>
      <c r="G26" s="154">
        <v>5</v>
      </c>
      <c r="H26" s="136" t="s">
        <v>86</v>
      </c>
      <c r="I26" s="149">
        <v>25</v>
      </c>
      <c r="J26" s="119"/>
      <c r="K26" s="54">
        <f t="shared" si="0"/>
        <v>0</v>
      </c>
      <c r="L26" s="121"/>
      <c r="M26" s="119"/>
      <c r="N26" s="206"/>
      <c r="O26" s="121"/>
    </row>
    <row r="27" spans="2:15" ht="15">
      <c r="B27" s="229"/>
      <c r="C27" s="232"/>
      <c r="D27" s="249"/>
      <c r="E27" s="227"/>
      <c r="F27" s="162" t="s">
        <v>13</v>
      </c>
      <c r="G27" s="154">
        <v>3</v>
      </c>
      <c r="H27" s="136" t="s">
        <v>86</v>
      </c>
      <c r="I27" s="149">
        <f>G27*10</f>
        <v>30</v>
      </c>
      <c r="J27" s="119"/>
      <c r="K27" s="54">
        <f t="shared" si="0"/>
        <v>0</v>
      </c>
      <c r="L27" s="121"/>
      <c r="M27" s="119"/>
      <c r="N27" s="206"/>
      <c r="O27" s="121"/>
    </row>
    <row r="28" spans="2:15" s="104" customFormat="1" ht="15">
      <c r="B28" s="229"/>
      <c r="C28" s="232"/>
      <c r="D28" s="249"/>
      <c r="E28" s="227"/>
      <c r="F28" s="175" t="s">
        <v>120</v>
      </c>
      <c r="G28" s="164">
        <v>2</v>
      </c>
      <c r="H28" s="136" t="s">
        <v>86</v>
      </c>
      <c r="I28" s="150">
        <f>G28*10</f>
        <v>20</v>
      </c>
      <c r="J28" s="119"/>
      <c r="K28" s="109">
        <f t="shared" si="0"/>
        <v>0</v>
      </c>
      <c r="L28" s="121"/>
      <c r="M28" s="119"/>
      <c r="N28" s="206"/>
      <c r="O28" s="121"/>
    </row>
    <row r="29" spans="2:15" ht="15">
      <c r="B29" s="229"/>
      <c r="C29" s="232"/>
      <c r="D29" s="249"/>
      <c r="E29" s="227"/>
      <c r="F29" s="163" t="s">
        <v>14</v>
      </c>
      <c r="G29" s="164">
        <v>2</v>
      </c>
      <c r="H29" s="136" t="s">
        <v>86</v>
      </c>
      <c r="I29" s="150">
        <v>20</v>
      </c>
      <c r="J29" s="119"/>
      <c r="K29" s="54">
        <f t="shared" si="0"/>
        <v>0</v>
      </c>
      <c r="L29" s="121"/>
      <c r="M29" s="119"/>
      <c r="N29" s="206"/>
      <c r="O29" s="121"/>
    </row>
    <row r="30" spans="2:15" ht="15">
      <c r="B30" s="229"/>
      <c r="C30" s="232"/>
      <c r="D30" s="249"/>
      <c r="E30" s="227"/>
      <c r="F30" s="165" t="s">
        <v>15</v>
      </c>
      <c r="G30" s="25">
        <v>1</v>
      </c>
      <c r="H30" s="136" t="s">
        <v>86</v>
      </c>
      <c r="I30" s="150">
        <v>10</v>
      </c>
      <c r="J30" s="123"/>
      <c r="K30" s="54">
        <f t="shared" si="0"/>
        <v>0</v>
      </c>
      <c r="L30" s="124"/>
      <c r="M30" s="123"/>
      <c r="N30" s="206"/>
      <c r="O30" s="124"/>
    </row>
    <row r="31" spans="2:15" s="104" customFormat="1" ht="20">
      <c r="B31" s="229"/>
      <c r="C31" s="232"/>
      <c r="D31" s="250"/>
      <c r="E31" s="238"/>
      <c r="F31" s="165" t="s">
        <v>109</v>
      </c>
      <c r="G31" s="25">
        <v>0.25</v>
      </c>
      <c r="H31" s="136" t="s">
        <v>121</v>
      </c>
      <c r="I31" s="166">
        <f>G31*10</f>
        <v>2.5</v>
      </c>
      <c r="J31" s="123"/>
      <c r="K31" s="18">
        <f t="shared" si="0"/>
        <v>0</v>
      </c>
      <c r="L31" s="124"/>
      <c r="M31" s="123"/>
      <c r="N31" s="207"/>
      <c r="O31" s="124"/>
    </row>
    <row r="32" spans="2:15" s="104" customFormat="1" ht="15">
      <c r="B32" s="229"/>
      <c r="C32" s="232"/>
      <c r="D32" s="250"/>
      <c r="E32" s="238"/>
      <c r="F32" s="167" t="s">
        <v>89</v>
      </c>
      <c r="G32" s="153">
        <v>0.25</v>
      </c>
      <c r="H32" s="134" t="s">
        <v>121</v>
      </c>
      <c r="I32" s="168">
        <v>10</v>
      </c>
      <c r="J32" s="123"/>
      <c r="K32" s="18">
        <f t="shared" si="0"/>
        <v>0</v>
      </c>
      <c r="L32" s="124"/>
      <c r="M32" s="123"/>
      <c r="N32" s="207"/>
      <c r="O32" s="124"/>
    </row>
    <row r="33" spans="2:15" s="104" customFormat="1" ht="15">
      <c r="B33" s="229"/>
      <c r="C33" s="232"/>
      <c r="D33" s="250"/>
      <c r="E33" s="238"/>
      <c r="F33" s="167" t="s">
        <v>112</v>
      </c>
      <c r="G33" s="153">
        <v>5</v>
      </c>
      <c r="H33" s="134" t="s">
        <v>122</v>
      </c>
      <c r="I33" s="168">
        <v>25</v>
      </c>
      <c r="J33" s="123"/>
      <c r="K33" s="18">
        <f t="shared" si="0"/>
        <v>0</v>
      </c>
      <c r="L33" s="124"/>
      <c r="M33" s="123"/>
      <c r="N33" s="207"/>
      <c r="O33" s="124"/>
    </row>
    <row r="34" spans="2:15" s="104" customFormat="1" ht="15">
      <c r="B34" s="229"/>
      <c r="C34" s="232"/>
      <c r="D34" s="250"/>
      <c r="E34" s="238"/>
      <c r="F34" s="167" t="s">
        <v>134</v>
      </c>
      <c r="G34" s="153">
        <v>3</v>
      </c>
      <c r="H34" s="134" t="s">
        <v>122</v>
      </c>
      <c r="I34" s="168">
        <f>G34*10</f>
        <v>30</v>
      </c>
      <c r="J34" s="123"/>
      <c r="K34" s="18">
        <f t="shared" si="0"/>
        <v>0</v>
      </c>
      <c r="L34" s="124"/>
      <c r="M34" s="123"/>
      <c r="N34" s="207"/>
      <c r="O34" s="124"/>
    </row>
    <row r="35" spans="2:15" s="104" customFormat="1" ht="15">
      <c r="B35" s="229"/>
      <c r="C35" s="232"/>
      <c r="D35" s="250"/>
      <c r="E35" s="238"/>
      <c r="F35" s="167" t="s">
        <v>113</v>
      </c>
      <c r="G35" s="153">
        <v>3</v>
      </c>
      <c r="H35" s="134" t="s">
        <v>122</v>
      </c>
      <c r="I35" s="168">
        <f>G35*5</f>
        <v>15</v>
      </c>
      <c r="J35" s="123"/>
      <c r="K35" s="18">
        <f t="shared" si="0"/>
        <v>0</v>
      </c>
      <c r="L35" s="124"/>
      <c r="M35" s="123"/>
      <c r="N35" s="207"/>
      <c r="O35" s="124"/>
    </row>
    <row r="36" spans="2:15" s="104" customFormat="1" ht="15">
      <c r="B36" s="229"/>
      <c r="C36" s="232"/>
      <c r="D36" s="250"/>
      <c r="E36" s="238"/>
      <c r="F36" s="167" t="s">
        <v>114</v>
      </c>
      <c r="G36" s="153">
        <v>2</v>
      </c>
      <c r="H36" s="134" t="s">
        <v>122</v>
      </c>
      <c r="I36" s="168">
        <v>6</v>
      </c>
      <c r="J36" s="123"/>
      <c r="K36" s="18">
        <f t="shared" si="0"/>
        <v>0</v>
      </c>
      <c r="L36" s="124"/>
      <c r="M36" s="123"/>
      <c r="N36" s="207"/>
      <c r="O36" s="124"/>
    </row>
    <row r="37" spans="2:15" s="104" customFormat="1" ht="15" thickBot="1">
      <c r="B37" s="229"/>
      <c r="C37" s="232"/>
      <c r="D37" s="250"/>
      <c r="E37" s="238"/>
      <c r="F37" s="167" t="s">
        <v>115</v>
      </c>
      <c r="G37" s="153">
        <v>1</v>
      </c>
      <c r="H37" s="134" t="s">
        <v>122</v>
      </c>
      <c r="I37" s="168">
        <v>3</v>
      </c>
      <c r="J37" s="123"/>
      <c r="K37" s="18">
        <f t="shared" si="0"/>
        <v>0</v>
      </c>
      <c r="L37" s="124"/>
      <c r="M37" s="123"/>
      <c r="N37" s="207"/>
      <c r="O37" s="124"/>
    </row>
    <row r="38" spans="2:15" ht="15" thickBot="1">
      <c r="B38" s="229"/>
      <c r="C38" s="232"/>
      <c r="D38" s="155"/>
      <c r="E38" s="156"/>
      <c r="F38" s="156"/>
      <c r="G38" s="157"/>
      <c r="H38" s="157"/>
      <c r="I38" s="157"/>
      <c r="J38" s="53"/>
      <c r="K38" s="55">
        <f>SUM(K25:K37)</f>
        <v>0</v>
      </c>
      <c r="L38" s="56"/>
      <c r="M38" s="53"/>
      <c r="N38" s="55"/>
      <c r="O38" s="56"/>
    </row>
    <row r="39" spans="2:15" ht="22.5" customHeight="1">
      <c r="B39" s="229"/>
      <c r="C39" s="232"/>
      <c r="D39" s="243" t="s">
        <v>110</v>
      </c>
      <c r="E39" s="225">
        <v>20</v>
      </c>
      <c r="F39" s="169" t="s">
        <v>123</v>
      </c>
      <c r="G39" s="4">
        <v>4</v>
      </c>
      <c r="H39" s="146" t="s">
        <v>88</v>
      </c>
      <c r="I39" s="147">
        <v>12</v>
      </c>
      <c r="J39" s="89"/>
      <c r="K39" s="76">
        <f t="shared" si="0"/>
        <v>0</v>
      </c>
      <c r="L39" s="90"/>
      <c r="M39" s="89"/>
      <c r="N39" s="204"/>
      <c r="O39" s="90"/>
    </row>
    <row r="40" spans="2:15" s="104" customFormat="1" ht="22.5" customHeight="1">
      <c r="B40" s="229"/>
      <c r="C40" s="232"/>
      <c r="D40" s="236"/>
      <c r="E40" s="226"/>
      <c r="F40" s="142" t="s">
        <v>102</v>
      </c>
      <c r="G40" s="133">
        <v>1</v>
      </c>
      <c r="H40" s="134" t="s">
        <v>88</v>
      </c>
      <c r="I40" s="148">
        <v>3</v>
      </c>
      <c r="J40" s="125"/>
      <c r="K40" s="126">
        <f t="shared" si="0"/>
        <v>0</v>
      </c>
      <c r="L40" s="127"/>
      <c r="M40" s="125"/>
      <c r="N40" s="205"/>
      <c r="O40" s="127"/>
    </row>
    <row r="41" spans="2:15" s="104" customFormat="1" ht="22.5" customHeight="1">
      <c r="B41" s="229"/>
      <c r="C41" s="232"/>
      <c r="D41" s="236"/>
      <c r="E41" s="226"/>
      <c r="F41" s="142" t="s">
        <v>101</v>
      </c>
      <c r="G41" s="133">
        <v>2</v>
      </c>
      <c r="H41" s="170" t="s">
        <v>88</v>
      </c>
      <c r="I41" s="148">
        <v>10</v>
      </c>
      <c r="J41" s="125"/>
      <c r="K41" s="126">
        <f t="shared" si="0"/>
        <v>0</v>
      </c>
      <c r="L41" s="127"/>
      <c r="M41" s="125"/>
      <c r="N41" s="205"/>
      <c r="O41" s="127"/>
    </row>
    <row r="42" spans="2:15" s="104" customFormat="1" ht="22.5" customHeight="1">
      <c r="B42" s="229"/>
      <c r="C42" s="232"/>
      <c r="D42" s="236"/>
      <c r="E42" s="226"/>
      <c r="F42" s="142" t="s">
        <v>103</v>
      </c>
      <c r="G42" s="133">
        <v>2</v>
      </c>
      <c r="H42" s="139" t="s">
        <v>87</v>
      </c>
      <c r="I42" s="148">
        <v>6</v>
      </c>
      <c r="J42" s="125"/>
      <c r="K42" s="126">
        <f t="shared" si="0"/>
        <v>0</v>
      </c>
      <c r="L42" s="127"/>
      <c r="M42" s="125"/>
      <c r="N42" s="205"/>
      <c r="O42" s="127"/>
    </row>
    <row r="43" spans="2:15" s="104" customFormat="1" ht="22.5" customHeight="1">
      <c r="B43" s="229"/>
      <c r="C43" s="232"/>
      <c r="D43" s="236"/>
      <c r="E43" s="226"/>
      <c r="F43" s="142" t="s">
        <v>104</v>
      </c>
      <c r="G43" s="133">
        <v>1</v>
      </c>
      <c r="H43" s="139" t="s">
        <v>86</v>
      </c>
      <c r="I43" s="148">
        <v>10</v>
      </c>
      <c r="J43" s="125"/>
      <c r="K43" s="126">
        <f t="shared" si="0"/>
        <v>0</v>
      </c>
      <c r="L43" s="127"/>
      <c r="M43" s="125"/>
      <c r="N43" s="205"/>
      <c r="O43" s="127"/>
    </row>
    <row r="44" spans="2:15" s="104" customFormat="1" ht="22.5" customHeight="1">
      <c r="B44" s="229"/>
      <c r="C44" s="232"/>
      <c r="D44" s="236"/>
      <c r="E44" s="226"/>
      <c r="F44" s="142" t="s">
        <v>105</v>
      </c>
      <c r="G44" s="133">
        <v>1</v>
      </c>
      <c r="H44" s="139" t="s">
        <v>124</v>
      </c>
      <c r="I44" s="148">
        <v>6</v>
      </c>
      <c r="J44" s="125"/>
      <c r="K44" s="126">
        <f t="shared" si="0"/>
        <v>0</v>
      </c>
      <c r="L44" s="127"/>
      <c r="M44" s="125"/>
      <c r="N44" s="205"/>
      <c r="O44" s="127"/>
    </row>
    <row r="45" spans="2:15" s="104" customFormat="1" ht="22.5" customHeight="1">
      <c r="B45" s="229"/>
      <c r="C45" s="232"/>
      <c r="D45" s="236"/>
      <c r="E45" s="226"/>
      <c r="F45" s="142" t="s">
        <v>132</v>
      </c>
      <c r="G45" s="133">
        <v>2</v>
      </c>
      <c r="H45" s="139" t="s">
        <v>127</v>
      </c>
      <c r="I45" s="148">
        <v>10</v>
      </c>
      <c r="J45" s="125"/>
      <c r="K45" s="126">
        <f t="shared" si="0"/>
        <v>0</v>
      </c>
      <c r="L45" s="127"/>
      <c r="M45" s="125"/>
      <c r="N45" s="205"/>
      <c r="O45" s="127"/>
    </row>
    <row r="46" spans="2:15" s="104" customFormat="1" ht="22.5" customHeight="1" thickBot="1">
      <c r="B46" s="229"/>
      <c r="C46" s="232"/>
      <c r="D46" s="236"/>
      <c r="E46" s="226"/>
      <c r="F46" s="142" t="s">
        <v>106</v>
      </c>
      <c r="G46" s="133">
        <v>2</v>
      </c>
      <c r="H46" s="139" t="s">
        <v>85</v>
      </c>
      <c r="I46" s="148">
        <v>2</v>
      </c>
      <c r="J46" s="125"/>
      <c r="K46" s="126">
        <f t="shared" si="0"/>
        <v>0</v>
      </c>
      <c r="L46" s="127"/>
      <c r="M46" s="125"/>
      <c r="N46" s="205"/>
      <c r="O46" s="127"/>
    </row>
    <row r="47" spans="2:15" ht="15" thickBot="1">
      <c r="B47" s="229"/>
      <c r="C47" s="232"/>
      <c r="D47" s="155"/>
      <c r="E47" s="156"/>
      <c r="F47" s="156"/>
      <c r="G47" s="157"/>
      <c r="H47" s="157"/>
      <c r="I47" s="157"/>
      <c r="J47" s="53"/>
      <c r="K47" s="110">
        <f>SUM(K39:K46)</f>
        <v>0</v>
      </c>
      <c r="L47" s="56"/>
      <c r="M47" s="53"/>
      <c r="N47" s="110"/>
      <c r="O47" s="56"/>
    </row>
    <row r="48" spans="2:15" ht="30.75" customHeight="1">
      <c r="B48" s="229"/>
      <c r="C48" s="232"/>
      <c r="D48" s="243" t="s">
        <v>166</v>
      </c>
      <c r="E48" s="225">
        <v>20</v>
      </c>
      <c r="F48" s="6" t="s">
        <v>16</v>
      </c>
      <c r="G48" s="4">
        <v>5</v>
      </c>
      <c r="H48" s="146" t="s">
        <v>125</v>
      </c>
      <c r="I48" s="147">
        <v>5</v>
      </c>
      <c r="J48" s="125"/>
      <c r="K48" s="126">
        <f t="shared" si="0"/>
        <v>0</v>
      </c>
      <c r="L48" s="127"/>
      <c r="M48" s="125"/>
      <c r="N48" s="205"/>
      <c r="O48" s="127"/>
    </row>
    <row r="49" spans="2:15" ht="30.75" customHeight="1">
      <c r="B49" s="229"/>
      <c r="C49" s="232"/>
      <c r="D49" s="236"/>
      <c r="E49" s="226"/>
      <c r="F49" s="94" t="s">
        <v>17</v>
      </c>
      <c r="G49" s="25">
        <v>4</v>
      </c>
      <c r="H49" s="136" t="s">
        <v>125</v>
      </c>
      <c r="I49" s="148">
        <v>12</v>
      </c>
      <c r="J49" s="125"/>
      <c r="K49" s="54">
        <f t="shared" si="0"/>
        <v>0</v>
      </c>
      <c r="L49" s="127"/>
      <c r="M49" s="125"/>
      <c r="N49" s="206"/>
      <c r="O49" s="127"/>
    </row>
    <row r="50" spans="2:15" ht="30.75" customHeight="1">
      <c r="B50" s="229"/>
      <c r="C50" s="232"/>
      <c r="D50" s="244"/>
      <c r="E50" s="227"/>
      <c r="F50" s="94" t="s">
        <v>18</v>
      </c>
      <c r="G50" s="25">
        <v>2</v>
      </c>
      <c r="H50" s="136" t="s">
        <v>125</v>
      </c>
      <c r="I50" s="149">
        <v>10</v>
      </c>
      <c r="J50" s="119"/>
      <c r="K50" s="54">
        <f t="shared" si="0"/>
        <v>0</v>
      </c>
      <c r="L50" s="121"/>
      <c r="M50" s="119"/>
      <c r="N50" s="206"/>
      <c r="O50" s="121"/>
    </row>
    <row r="51" spans="2:15" s="104" customFormat="1" ht="30.75" customHeight="1">
      <c r="B51" s="229"/>
      <c r="C51" s="232"/>
      <c r="D51" s="244"/>
      <c r="E51" s="227"/>
      <c r="F51" s="94" t="s">
        <v>135</v>
      </c>
      <c r="G51" s="25">
        <v>1.5</v>
      </c>
      <c r="H51" s="136" t="s">
        <v>125</v>
      </c>
      <c r="I51" s="149">
        <v>7.5</v>
      </c>
      <c r="J51" s="176"/>
      <c r="K51" s="136">
        <f t="shared" si="0"/>
        <v>0</v>
      </c>
      <c r="L51" s="177"/>
      <c r="M51" s="176"/>
      <c r="N51" s="208"/>
      <c r="O51" s="177"/>
    </row>
    <row r="52" spans="2:15" s="104" customFormat="1" ht="30.75" customHeight="1">
      <c r="B52" s="229"/>
      <c r="C52" s="232"/>
      <c r="D52" s="244"/>
      <c r="E52" s="227"/>
      <c r="F52" s="94" t="s">
        <v>84</v>
      </c>
      <c r="G52" s="25">
        <v>1.5</v>
      </c>
      <c r="H52" s="136" t="s">
        <v>125</v>
      </c>
      <c r="I52" s="149">
        <v>15</v>
      </c>
      <c r="J52" s="119"/>
      <c r="K52" s="109">
        <f t="shared" si="0"/>
        <v>0</v>
      </c>
      <c r="L52" s="121"/>
      <c r="M52" s="119"/>
      <c r="N52" s="206"/>
      <c r="O52" s="121"/>
    </row>
    <row r="53" spans="2:15" s="104" customFormat="1" ht="30.75" customHeight="1">
      <c r="B53" s="229"/>
      <c r="C53" s="232"/>
      <c r="D53" s="244"/>
      <c r="E53" s="227"/>
      <c r="F53" s="94" t="s">
        <v>136</v>
      </c>
      <c r="G53" s="25">
        <v>1</v>
      </c>
      <c r="H53" s="136" t="s">
        <v>125</v>
      </c>
      <c r="I53" s="149">
        <v>10</v>
      </c>
      <c r="J53" s="176"/>
      <c r="K53" s="136">
        <f t="shared" si="0"/>
        <v>0</v>
      </c>
      <c r="L53" s="177"/>
      <c r="M53" s="176"/>
      <c r="N53" s="208"/>
      <c r="O53" s="177"/>
    </row>
    <row r="54" spans="2:15" ht="30.75" customHeight="1" thickBot="1">
      <c r="B54" s="229"/>
      <c r="C54" s="232"/>
      <c r="D54" s="244"/>
      <c r="E54" s="227"/>
      <c r="F54" s="94" t="s">
        <v>97</v>
      </c>
      <c r="G54" s="25">
        <v>0.25</v>
      </c>
      <c r="H54" s="136" t="s">
        <v>125</v>
      </c>
      <c r="I54" s="149">
        <f>G54*10</f>
        <v>2.5</v>
      </c>
      <c r="J54" s="119"/>
      <c r="K54" s="54">
        <f t="shared" si="0"/>
        <v>0</v>
      </c>
      <c r="L54" s="121"/>
      <c r="M54" s="119"/>
      <c r="N54" s="206"/>
      <c r="O54" s="121"/>
    </row>
    <row r="55" spans="2:15" ht="15" thickBot="1">
      <c r="B55" s="229"/>
      <c r="C55" s="232"/>
      <c r="D55" s="155"/>
      <c r="E55" s="156"/>
      <c r="F55" s="156"/>
      <c r="G55" s="157"/>
      <c r="H55" s="157"/>
      <c r="I55" s="157"/>
      <c r="J55" s="53"/>
      <c r="K55" s="55">
        <f>SUM(K48:K54)</f>
        <v>0</v>
      </c>
      <c r="L55" s="56"/>
      <c r="M55" s="53"/>
      <c r="N55" s="55"/>
      <c r="O55" s="56"/>
    </row>
    <row r="56" spans="2:15" ht="24.75" customHeight="1">
      <c r="B56" s="229"/>
      <c r="C56" s="232"/>
      <c r="D56" s="243" t="s">
        <v>167</v>
      </c>
      <c r="E56" s="225">
        <v>20</v>
      </c>
      <c r="F56" s="6" t="s">
        <v>19</v>
      </c>
      <c r="G56" s="4">
        <v>2</v>
      </c>
      <c r="H56" s="146" t="s">
        <v>126</v>
      </c>
      <c r="I56" s="147">
        <v>4</v>
      </c>
      <c r="J56" s="89"/>
      <c r="K56" s="76">
        <f t="shared" si="0"/>
        <v>0</v>
      </c>
      <c r="L56" s="90"/>
      <c r="M56" s="89"/>
      <c r="N56" s="204"/>
      <c r="O56" s="90"/>
    </row>
    <row r="57" spans="2:15" ht="24.75" customHeight="1">
      <c r="B57" s="229"/>
      <c r="C57" s="232"/>
      <c r="D57" s="244"/>
      <c r="E57" s="227"/>
      <c r="F57" s="94" t="s">
        <v>20</v>
      </c>
      <c r="G57" s="25">
        <v>1.5</v>
      </c>
      <c r="H57" s="136" t="s">
        <v>127</v>
      </c>
      <c r="I57" s="149">
        <f>4*G57</f>
        <v>6</v>
      </c>
      <c r="J57" s="119"/>
      <c r="K57" s="54">
        <f t="shared" si="0"/>
        <v>0</v>
      </c>
      <c r="L57" s="121"/>
      <c r="M57" s="119"/>
      <c r="N57" s="206"/>
      <c r="O57" s="121"/>
    </row>
    <row r="58" spans="2:15" s="104" customFormat="1" ht="24.75" customHeight="1">
      <c r="B58" s="229"/>
      <c r="C58" s="232"/>
      <c r="D58" s="244"/>
      <c r="E58" s="227"/>
      <c r="F58" s="94" t="s">
        <v>98</v>
      </c>
      <c r="G58" s="25">
        <v>1</v>
      </c>
      <c r="H58" s="136" t="s">
        <v>126</v>
      </c>
      <c r="I58" s="150">
        <f>G58*10</f>
        <v>10</v>
      </c>
      <c r="J58" s="123"/>
      <c r="K58" s="109">
        <f t="shared" si="0"/>
        <v>0</v>
      </c>
      <c r="L58" s="124"/>
      <c r="M58" s="123"/>
      <c r="N58" s="206"/>
      <c r="O58" s="124"/>
    </row>
    <row r="59" spans="2:15" ht="24.75" customHeight="1" thickBot="1">
      <c r="B59" s="229"/>
      <c r="C59" s="232"/>
      <c r="D59" s="244"/>
      <c r="E59" s="227"/>
      <c r="F59" s="94" t="s">
        <v>100</v>
      </c>
      <c r="G59" s="25">
        <v>0.5</v>
      </c>
      <c r="H59" s="136" t="s">
        <v>127</v>
      </c>
      <c r="I59" s="150">
        <f>G59*20</f>
        <v>10</v>
      </c>
      <c r="J59" s="123"/>
      <c r="K59" s="54">
        <f t="shared" si="0"/>
        <v>0</v>
      </c>
      <c r="L59" s="124"/>
      <c r="M59" s="123"/>
      <c r="N59" s="206"/>
      <c r="O59" s="124"/>
    </row>
    <row r="60" spans="2:15" ht="15" thickBot="1">
      <c r="B60" s="229"/>
      <c r="C60" s="232"/>
      <c r="D60" s="155"/>
      <c r="E60" s="156"/>
      <c r="F60" s="156"/>
      <c r="G60" s="157"/>
      <c r="H60" s="157"/>
      <c r="I60" s="157"/>
      <c r="J60" s="53"/>
      <c r="K60" s="55">
        <f>SUM(K56:K59)</f>
        <v>0</v>
      </c>
      <c r="L60" s="56"/>
      <c r="M60" s="53"/>
      <c r="N60" s="55"/>
      <c r="O60" s="56"/>
    </row>
    <row r="61" spans="2:15" ht="44.25" customHeight="1">
      <c r="B61" s="229"/>
      <c r="C61" s="232"/>
      <c r="D61" s="236" t="s">
        <v>168</v>
      </c>
      <c r="E61" s="226">
        <v>25</v>
      </c>
      <c r="F61" s="142" t="s">
        <v>108</v>
      </c>
      <c r="G61" s="133">
        <v>7.5</v>
      </c>
      <c r="H61" s="146" t="s">
        <v>128</v>
      </c>
      <c r="I61" s="148">
        <v>15</v>
      </c>
      <c r="J61" s="89"/>
      <c r="K61" s="76">
        <f t="shared" si="0"/>
        <v>0</v>
      </c>
      <c r="L61" s="90"/>
      <c r="M61" s="89"/>
      <c r="N61" s="204"/>
      <c r="O61" s="90"/>
    </row>
    <row r="62" spans="2:15" ht="44.25" customHeight="1" thickBot="1">
      <c r="B62" s="229"/>
      <c r="C62" s="232"/>
      <c r="D62" s="237"/>
      <c r="E62" s="238"/>
      <c r="F62" s="171" t="s">
        <v>107</v>
      </c>
      <c r="G62" s="135"/>
      <c r="H62" s="145"/>
      <c r="I62" s="150">
        <v>20</v>
      </c>
      <c r="J62" s="120"/>
      <c r="K62" s="77">
        <f>IF(J62*G62&gt;I62,I62,G62*J62)</f>
        <v>0</v>
      </c>
      <c r="L62" s="122"/>
      <c r="M62" s="120"/>
      <c r="N62" s="209"/>
      <c r="O62" s="122"/>
    </row>
    <row r="63" spans="2:15" ht="15" thickBot="1">
      <c r="B63" s="230"/>
      <c r="C63" s="233"/>
      <c r="D63" s="69"/>
      <c r="E63" s="70"/>
      <c r="F63" s="70"/>
      <c r="G63" s="112"/>
      <c r="H63" s="71"/>
      <c r="I63" s="112"/>
      <c r="J63" s="58"/>
      <c r="K63" s="59">
        <f>SUM(K61:K62)</f>
        <v>0</v>
      </c>
      <c r="L63" s="60"/>
      <c r="M63" s="58"/>
      <c r="N63" s="59"/>
      <c r="O63" s="60"/>
    </row>
    <row r="64" spans="2:15" ht="15" thickBot="1">
      <c r="B64" s="65" t="s">
        <v>21</v>
      </c>
      <c r="C64" s="66">
        <f>C11</f>
        <v>200</v>
      </c>
      <c r="D64" s="67"/>
      <c r="E64" s="67"/>
      <c r="F64" s="67"/>
      <c r="G64" s="95"/>
      <c r="H64" s="64" t="s">
        <v>11</v>
      </c>
      <c r="I64" s="111"/>
      <c r="J64" s="67"/>
      <c r="K64" s="72">
        <f>+K63+K60+K55+K47+K38+K24+K20+K15</f>
        <v>0</v>
      </c>
      <c r="L64" s="68"/>
      <c r="M64" s="67"/>
      <c r="N64" s="72"/>
      <c r="O64" s="68"/>
    </row>
    <row r="65" spans="2:15" ht="15">
      <c r="B65" s="265" t="s">
        <v>175</v>
      </c>
      <c r="C65" s="255">
        <v>200</v>
      </c>
      <c r="D65" s="258" t="s">
        <v>23</v>
      </c>
      <c r="E65" s="261">
        <v>120</v>
      </c>
      <c r="F65" s="37" t="s">
        <v>162</v>
      </c>
      <c r="G65" s="97">
        <v>60</v>
      </c>
      <c r="H65" s="38" t="s">
        <v>68</v>
      </c>
      <c r="I65" s="216">
        <v>60</v>
      </c>
      <c r="J65" s="211"/>
      <c r="K65" s="76">
        <f aca="true" t="shared" si="1" ref="K65:K72">IF(J65*G65&gt;I65,I65,G65*J65)</f>
        <v>0</v>
      </c>
      <c r="L65" s="90"/>
      <c r="M65" s="89"/>
      <c r="N65" s="204"/>
      <c r="O65" s="90"/>
    </row>
    <row r="66" spans="2:15" s="104" customFormat="1" ht="20">
      <c r="B66" s="266"/>
      <c r="C66" s="269"/>
      <c r="D66" s="271"/>
      <c r="E66" s="273"/>
      <c r="F66" s="129" t="s">
        <v>163</v>
      </c>
      <c r="G66" s="103">
        <v>40</v>
      </c>
      <c r="H66" s="130" t="s">
        <v>68</v>
      </c>
      <c r="I66" s="217">
        <v>40</v>
      </c>
      <c r="J66" s="212"/>
      <c r="K66" s="126">
        <f t="shared" si="1"/>
        <v>0</v>
      </c>
      <c r="L66" s="127"/>
      <c r="M66" s="125"/>
      <c r="N66" s="205"/>
      <c r="O66" s="127"/>
    </row>
    <row r="67" spans="2:15" s="104" customFormat="1" ht="15">
      <c r="B67" s="266"/>
      <c r="C67" s="269"/>
      <c r="D67" s="271"/>
      <c r="E67" s="273"/>
      <c r="F67" s="129" t="s">
        <v>169</v>
      </c>
      <c r="G67" s="103">
        <v>6</v>
      </c>
      <c r="H67" s="130" t="s">
        <v>69</v>
      </c>
      <c r="I67" s="217">
        <f>G67*3</f>
        <v>18</v>
      </c>
      <c r="J67" s="212"/>
      <c r="K67" s="126">
        <f t="shared" si="1"/>
        <v>0</v>
      </c>
      <c r="L67" s="127"/>
      <c r="M67" s="125"/>
      <c r="N67" s="205"/>
      <c r="O67" s="127"/>
    </row>
    <row r="68" spans="2:15" s="104" customFormat="1" ht="22.5" customHeight="1">
      <c r="B68" s="266"/>
      <c r="C68" s="269"/>
      <c r="D68" s="271"/>
      <c r="E68" s="273"/>
      <c r="F68" s="129" t="s">
        <v>170</v>
      </c>
      <c r="G68" s="103">
        <v>4</v>
      </c>
      <c r="H68" s="130" t="s">
        <v>69</v>
      </c>
      <c r="I68" s="217">
        <f>G68*3</f>
        <v>12</v>
      </c>
      <c r="J68" s="212"/>
      <c r="K68" s="126">
        <f t="shared" si="1"/>
        <v>0</v>
      </c>
      <c r="L68" s="127"/>
      <c r="M68" s="125"/>
      <c r="N68" s="205"/>
      <c r="O68" s="127"/>
    </row>
    <row r="69" spans="2:15" ht="22.5" customHeight="1">
      <c r="B69" s="267"/>
      <c r="C69" s="256"/>
      <c r="D69" s="259"/>
      <c r="E69" s="262"/>
      <c r="F69" s="44" t="s">
        <v>171</v>
      </c>
      <c r="G69" s="98">
        <v>5</v>
      </c>
      <c r="H69" s="40" t="s">
        <v>70</v>
      </c>
      <c r="I69" s="218">
        <v>25</v>
      </c>
      <c r="J69" s="213"/>
      <c r="K69" s="54">
        <f t="shared" si="1"/>
        <v>0</v>
      </c>
      <c r="L69" s="121"/>
      <c r="M69" s="119"/>
      <c r="N69" s="206"/>
      <c r="O69" s="121"/>
    </row>
    <row r="70" spans="2:15" ht="22.5" customHeight="1">
      <c r="B70" s="267"/>
      <c r="C70" s="256"/>
      <c r="D70" s="259"/>
      <c r="E70" s="262"/>
      <c r="F70" s="44" t="s">
        <v>172</v>
      </c>
      <c r="G70" s="98">
        <v>3</v>
      </c>
      <c r="H70" s="40" t="s">
        <v>70</v>
      </c>
      <c r="I70" s="218">
        <v>15</v>
      </c>
      <c r="J70" s="213"/>
      <c r="K70" s="91">
        <f t="shared" si="1"/>
        <v>0</v>
      </c>
      <c r="L70" s="121"/>
      <c r="M70" s="119"/>
      <c r="N70" s="205"/>
      <c r="O70" s="121"/>
    </row>
    <row r="71" spans="2:15" ht="22.5" customHeight="1">
      <c r="B71" s="267"/>
      <c r="C71" s="256"/>
      <c r="D71" s="259"/>
      <c r="E71" s="262"/>
      <c r="F71" s="92" t="s">
        <v>24</v>
      </c>
      <c r="G71" s="102">
        <v>0.5</v>
      </c>
      <c r="H71" s="50" t="s">
        <v>71</v>
      </c>
      <c r="I71" s="219">
        <v>2</v>
      </c>
      <c r="J71" s="213"/>
      <c r="K71" s="54">
        <f t="shared" si="1"/>
        <v>0</v>
      </c>
      <c r="L71" s="121"/>
      <c r="M71" s="119"/>
      <c r="N71" s="206"/>
      <c r="O71" s="121"/>
    </row>
    <row r="72" spans="2:15" ht="22.5" customHeight="1" thickBot="1">
      <c r="B72" s="267"/>
      <c r="C72" s="256"/>
      <c r="D72" s="272"/>
      <c r="E72" s="274"/>
      <c r="F72" s="45" t="s">
        <v>133</v>
      </c>
      <c r="G72" s="96">
        <v>1</v>
      </c>
      <c r="H72" s="46" t="s">
        <v>71</v>
      </c>
      <c r="I72" s="210">
        <v>4</v>
      </c>
      <c r="J72" s="214"/>
      <c r="K72" s="77">
        <f t="shared" si="1"/>
        <v>0</v>
      </c>
      <c r="L72" s="122"/>
      <c r="M72" s="120"/>
      <c r="N72" s="209"/>
      <c r="O72" s="122"/>
    </row>
    <row r="73" spans="2:15" ht="15" thickBot="1">
      <c r="B73" s="267"/>
      <c r="C73" s="256"/>
      <c r="D73" s="51"/>
      <c r="E73" s="51"/>
      <c r="F73" s="51"/>
      <c r="G73" s="108"/>
      <c r="H73" s="52"/>
      <c r="I73" s="220"/>
      <c r="J73" s="53"/>
      <c r="K73" s="55">
        <f>IF(SUM(K65:K72)&gt;=E65,E65,SUM(K65:K72))</f>
        <v>0</v>
      </c>
      <c r="L73" s="56"/>
      <c r="M73" s="53"/>
      <c r="N73" s="55"/>
      <c r="O73" s="56"/>
    </row>
    <row r="74" spans="2:15" ht="48" customHeight="1">
      <c r="B74" s="267"/>
      <c r="C74" s="256"/>
      <c r="D74" s="258">
        <v>40</v>
      </c>
      <c r="E74" s="261">
        <v>40</v>
      </c>
      <c r="F74" s="6" t="s">
        <v>173</v>
      </c>
      <c r="G74" s="4">
        <v>7.5</v>
      </c>
      <c r="H74" s="38" t="s">
        <v>72</v>
      </c>
      <c r="I74" s="216">
        <f>G74*5</f>
        <v>37.5</v>
      </c>
      <c r="J74" s="211"/>
      <c r="K74" s="76">
        <f aca="true" t="shared" si="2" ref="K74:K75">IF(J74*G74&gt;I74,I74,G74*J74)</f>
        <v>0</v>
      </c>
      <c r="L74" s="90"/>
      <c r="M74" s="89"/>
      <c r="N74" s="204"/>
      <c r="O74" s="90"/>
    </row>
    <row r="75" spans="2:15" ht="48" customHeight="1" thickBot="1">
      <c r="B75" s="267"/>
      <c r="C75" s="256"/>
      <c r="D75" s="272"/>
      <c r="E75" s="274"/>
      <c r="F75" s="5" t="s">
        <v>178</v>
      </c>
      <c r="G75" s="3">
        <v>6</v>
      </c>
      <c r="H75" s="41" t="s">
        <v>72</v>
      </c>
      <c r="I75" s="221">
        <f>G75*5</f>
        <v>30</v>
      </c>
      <c r="J75" s="214"/>
      <c r="K75" s="77">
        <f t="shared" si="2"/>
        <v>0</v>
      </c>
      <c r="L75" s="122"/>
      <c r="M75" s="120"/>
      <c r="N75" s="209"/>
      <c r="O75" s="122"/>
    </row>
    <row r="76" spans="2:15" ht="15" thickBot="1">
      <c r="B76" s="267"/>
      <c r="C76" s="256"/>
      <c r="D76" s="51"/>
      <c r="E76" s="51"/>
      <c r="F76" s="51"/>
      <c r="G76" s="108"/>
      <c r="H76" s="52"/>
      <c r="I76" s="220"/>
      <c r="J76" s="53"/>
      <c r="K76" s="110">
        <f>IF(SUM(K74:K75)&gt;=E74,E74,SUM(K74:K75))</f>
        <v>0</v>
      </c>
      <c r="L76" s="56"/>
      <c r="M76" s="53"/>
      <c r="N76" s="55"/>
      <c r="O76" s="56"/>
    </row>
    <row r="77" spans="2:15" ht="36" customHeight="1">
      <c r="B77" s="267"/>
      <c r="C77" s="256"/>
      <c r="D77" s="258" t="s">
        <v>74</v>
      </c>
      <c r="E77" s="261">
        <v>40</v>
      </c>
      <c r="F77" s="43" t="s">
        <v>174</v>
      </c>
      <c r="G77" s="97">
        <v>0.5</v>
      </c>
      <c r="H77" s="38" t="s">
        <v>73</v>
      </c>
      <c r="I77" s="216">
        <v>2.5</v>
      </c>
      <c r="J77" s="211"/>
      <c r="K77" s="76">
        <f>IF(J77*G77&gt;I77,I77,G77*J77)</f>
        <v>0</v>
      </c>
      <c r="L77" s="90"/>
      <c r="M77" s="89"/>
      <c r="N77" s="204"/>
      <c r="O77" s="90"/>
    </row>
    <row r="78" spans="2:15" ht="46.5" customHeight="1">
      <c r="B78" s="267"/>
      <c r="C78" s="256"/>
      <c r="D78" s="259"/>
      <c r="E78" s="262"/>
      <c r="F78" s="42" t="s">
        <v>78</v>
      </c>
      <c r="G78" s="98" t="s">
        <v>79</v>
      </c>
      <c r="H78" s="128" t="s">
        <v>80</v>
      </c>
      <c r="I78" s="218">
        <v>30</v>
      </c>
      <c r="J78" s="213"/>
      <c r="K78" s="136">
        <v>0</v>
      </c>
      <c r="L78" s="121"/>
      <c r="M78" s="119"/>
      <c r="N78" s="206"/>
      <c r="O78" s="121"/>
    </row>
    <row r="79" spans="2:15" s="104" customFormat="1" ht="36" customHeight="1">
      <c r="B79" s="267"/>
      <c r="C79" s="256"/>
      <c r="D79" s="275"/>
      <c r="E79" s="276"/>
      <c r="F79" s="2" t="s">
        <v>81</v>
      </c>
      <c r="G79" s="98" t="s">
        <v>82</v>
      </c>
      <c r="H79" s="128" t="s">
        <v>83</v>
      </c>
      <c r="I79" s="219">
        <v>10</v>
      </c>
      <c r="J79" s="215"/>
      <c r="K79" s="144">
        <v>0</v>
      </c>
      <c r="L79" s="124"/>
      <c r="M79" s="123"/>
      <c r="N79" s="207"/>
      <c r="O79" s="124"/>
    </row>
    <row r="80" spans="2:15" s="104" customFormat="1" ht="36" customHeight="1">
      <c r="B80" s="267"/>
      <c r="C80" s="256"/>
      <c r="D80" s="275"/>
      <c r="E80" s="276"/>
      <c r="F80" s="2" t="s">
        <v>77</v>
      </c>
      <c r="G80" s="102">
        <v>2.5</v>
      </c>
      <c r="H80" s="1" t="s">
        <v>76</v>
      </c>
      <c r="I80" s="219">
        <v>7.5</v>
      </c>
      <c r="J80" s="215"/>
      <c r="K80" s="18">
        <f aca="true" t="shared" si="3" ref="K80">IF(J80*G80&gt;I80,I80,G80*J80)</f>
        <v>0</v>
      </c>
      <c r="L80" s="124"/>
      <c r="M80" s="123"/>
      <c r="N80" s="207"/>
      <c r="O80" s="124"/>
    </row>
    <row r="81" spans="2:15" ht="36" customHeight="1" thickBot="1">
      <c r="B81" s="267"/>
      <c r="C81" s="256"/>
      <c r="D81" s="272"/>
      <c r="E81" s="274"/>
      <c r="F81" s="45" t="s">
        <v>75</v>
      </c>
      <c r="G81" s="96">
        <v>2.5</v>
      </c>
      <c r="H81" s="46" t="s">
        <v>76</v>
      </c>
      <c r="I81" s="210">
        <v>5</v>
      </c>
      <c r="J81" s="214"/>
      <c r="K81" s="77">
        <f aca="true" t="shared" si="4" ref="K81">IF(J81*G81&gt;I81,I81,G81*J81)</f>
        <v>0</v>
      </c>
      <c r="L81" s="122"/>
      <c r="M81" s="120"/>
      <c r="N81" s="209"/>
      <c r="O81" s="122"/>
    </row>
    <row r="82" spans="2:15" ht="15" thickBot="1">
      <c r="B82" s="268"/>
      <c r="C82" s="270"/>
      <c r="D82" s="51"/>
      <c r="E82" s="51"/>
      <c r="F82" s="51"/>
      <c r="G82" s="108"/>
      <c r="H82" s="52"/>
      <c r="I82" s="220"/>
      <c r="J82" s="53"/>
      <c r="K82" s="55">
        <f>IF(SUM(K77:K81)&gt;=E77,E77,SUM(K77:K81))</f>
        <v>0</v>
      </c>
      <c r="L82" s="56"/>
      <c r="M82" s="53"/>
      <c r="N82" s="55"/>
      <c r="O82" s="56"/>
    </row>
    <row r="83" spans="2:15" ht="15" thickBot="1">
      <c r="B83" s="83" t="s">
        <v>25</v>
      </c>
      <c r="C83" s="84">
        <v>200</v>
      </c>
      <c r="D83" s="67"/>
      <c r="E83" s="67"/>
      <c r="F83" s="67"/>
      <c r="G83" s="95"/>
      <c r="H83" s="64" t="s">
        <v>22</v>
      </c>
      <c r="I83" s="222"/>
      <c r="J83" s="80"/>
      <c r="K83" s="81">
        <f>K82+K76+K73</f>
        <v>0</v>
      </c>
      <c r="L83" s="82"/>
      <c r="M83" s="80"/>
      <c r="N83" s="81"/>
      <c r="O83" s="82"/>
    </row>
    <row r="84" spans="2:15" ht="21" customHeight="1">
      <c r="B84" s="252" t="s">
        <v>177</v>
      </c>
      <c r="C84" s="255">
        <v>200</v>
      </c>
      <c r="D84" s="258" t="s">
        <v>27</v>
      </c>
      <c r="E84" s="261">
        <v>140</v>
      </c>
      <c r="F84" s="43" t="s">
        <v>28</v>
      </c>
      <c r="G84" s="97">
        <v>30</v>
      </c>
      <c r="H84" s="113" t="s">
        <v>60</v>
      </c>
      <c r="I84" s="21">
        <f>G84*2</f>
        <v>60</v>
      </c>
      <c r="J84" s="89"/>
      <c r="K84" s="76">
        <f>IF(J84*G84&gt;I84,I84,G84*J84)</f>
        <v>0</v>
      </c>
      <c r="L84" s="90"/>
      <c r="M84" s="89"/>
      <c r="N84" s="204"/>
      <c r="O84" s="90"/>
    </row>
    <row r="85" spans="2:15" ht="21" customHeight="1">
      <c r="B85" s="253"/>
      <c r="C85" s="256"/>
      <c r="D85" s="259"/>
      <c r="E85" s="262"/>
      <c r="F85" s="44" t="s">
        <v>29</v>
      </c>
      <c r="G85" s="98">
        <v>25</v>
      </c>
      <c r="H85" s="109" t="s">
        <v>60</v>
      </c>
      <c r="I85" s="22">
        <f>G85*2</f>
        <v>50</v>
      </c>
      <c r="J85" s="119"/>
      <c r="K85" s="54">
        <f aca="true" t="shared" si="5" ref="K85:K102">IF(J85*G85&gt;I85,I85,G85*J85)</f>
        <v>0</v>
      </c>
      <c r="L85" s="121"/>
      <c r="M85" s="119"/>
      <c r="N85" s="206"/>
      <c r="O85" s="121"/>
    </row>
    <row r="86" spans="2:15" ht="21" customHeight="1">
      <c r="B86" s="253"/>
      <c r="C86" s="256"/>
      <c r="D86" s="259"/>
      <c r="E86" s="262"/>
      <c r="F86" s="42" t="s">
        <v>30</v>
      </c>
      <c r="G86" s="98">
        <v>25</v>
      </c>
      <c r="H86" s="109" t="str">
        <f aca="true" t="shared" si="6" ref="H86:H91">H85</f>
        <v>por ano/fração</v>
      </c>
      <c r="I86" s="22">
        <f aca="true" t="shared" si="7" ref="I86:I102">G86*2</f>
        <v>50</v>
      </c>
      <c r="J86" s="119"/>
      <c r="K86" s="54">
        <f t="shared" si="5"/>
        <v>0</v>
      </c>
      <c r="L86" s="121"/>
      <c r="M86" s="119"/>
      <c r="N86" s="206"/>
      <c r="O86" s="121"/>
    </row>
    <row r="87" spans="2:15" ht="21" customHeight="1">
      <c r="B87" s="253"/>
      <c r="C87" s="256"/>
      <c r="D87" s="259"/>
      <c r="E87" s="262"/>
      <c r="F87" s="44" t="s">
        <v>31</v>
      </c>
      <c r="G87" s="98">
        <v>12</v>
      </c>
      <c r="H87" s="109" t="str">
        <f t="shared" si="6"/>
        <v>por ano/fração</v>
      </c>
      <c r="I87" s="22">
        <f t="shared" si="7"/>
        <v>24</v>
      </c>
      <c r="J87" s="119"/>
      <c r="K87" s="54">
        <f t="shared" si="5"/>
        <v>0</v>
      </c>
      <c r="L87" s="121"/>
      <c r="M87" s="119"/>
      <c r="N87" s="206"/>
      <c r="O87" s="121"/>
    </row>
    <row r="88" spans="2:15" ht="21" customHeight="1">
      <c r="B88" s="253"/>
      <c r="C88" s="256"/>
      <c r="D88" s="259"/>
      <c r="E88" s="262"/>
      <c r="F88" s="42" t="s">
        <v>32</v>
      </c>
      <c r="G88" s="98">
        <v>6</v>
      </c>
      <c r="H88" s="109" t="str">
        <f t="shared" si="6"/>
        <v>por ano/fração</v>
      </c>
      <c r="I88" s="22">
        <f t="shared" si="7"/>
        <v>12</v>
      </c>
      <c r="J88" s="119"/>
      <c r="K88" s="54">
        <f t="shared" si="5"/>
        <v>0</v>
      </c>
      <c r="L88" s="121"/>
      <c r="M88" s="119"/>
      <c r="N88" s="206"/>
      <c r="O88" s="121"/>
    </row>
    <row r="89" spans="2:15" ht="21" customHeight="1">
      <c r="B89" s="253"/>
      <c r="C89" s="256"/>
      <c r="D89" s="259"/>
      <c r="E89" s="262"/>
      <c r="F89" s="42" t="s">
        <v>33</v>
      </c>
      <c r="G89" s="98">
        <v>6</v>
      </c>
      <c r="H89" s="109" t="str">
        <f t="shared" si="6"/>
        <v>por ano/fração</v>
      </c>
      <c r="I89" s="22">
        <f t="shared" si="7"/>
        <v>12</v>
      </c>
      <c r="J89" s="119"/>
      <c r="K89" s="54">
        <f t="shared" si="5"/>
        <v>0</v>
      </c>
      <c r="L89" s="121"/>
      <c r="M89" s="119"/>
      <c r="N89" s="206"/>
      <c r="O89" s="121"/>
    </row>
    <row r="90" spans="2:15" ht="21" customHeight="1">
      <c r="B90" s="253"/>
      <c r="C90" s="256"/>
      <c r="D90" s="259"/>
      <c r="E90" s="262"/>
      <c r="F90" s="42" t="s">
        <v>34</v>
      </c>
      <c r="G90" s="98">
        <v>15</v>
      </c>
      <c r="H90" s="109" t="str">
        <f t="shared" si="6"/>
        <v>por ano/fração</v>
      </c>
      <c r="I90" s="22">
        <f t="shared" si="7"/>
        <v>30</v>
      </c>
      <c r="J90" s="119"/>
      <c r="K90" s="54">
        <f t="shared" si="5"/>
        <v>0</v>
      </c>
      <c r="L90" s="121"/>
      <c r="M90" s="119"/>
      <c r="N90" s="206"/>
      <c r="O90" s="121"/>
    </row>
    <row r="91" spans="2:15" ht="21" customHeight="1">
      <c r="B91" s="253"/>
      <c r="C91" s="256"/>
      <c r="D91" s="259"/>
      <c r="E91" s="262"/>
      <c r="F91" s="42" t="s">
        <v>35</v>
      </c>
      <c r="G91" s="98">
        <v>3</v>
      </c>
      <c r="H91" s="109" t="str">
        <f t="shared" si="6"/>
        <v>por ano/fração</v>
      </c>
      <c r="I91" s="22">
        <f t="shared" si="7"/>
        <v>6</v>
      </c>
      <c r="J91" s="119"/>
      <c r="K91" s="54">
        <f t="shared" si="5"/>
        <v>0</v>
      </c>
      <c r="L91" s="121"/>
      <c r="M91" s="119"/>
      <c r="N91" s="206"/>
      <c r="O91" s="121"/>
    </row>
    <row r="92" spans="2:15" ht="21" customHeight="1">
      <c r="B92" s="253"/>
      <c r="C92" s="256"/>
      <c r="D92" s="259"/>
      <c r="E92" s="262"/>
      <c r="F92" s="94" t="s">
        <v>36</v>
      </c>
      <c r="G92" s="25">
        <v>20</v>
      </c>
      <c r="H92" s="109" t="str">
        <f aca="true" t="shared" si="8" ref="H92:H101">H91</f>
        <v>por ano/fração</v>
      </c>
      <c r="I92" s="22">
        <f t="shared" si="7"/>
        <v>40</v>
      </c>
      <c r="J92" s="119"/>
      <c r="K92" s="54">
        <f t="shared" si="5"/>
        <v>0</v>
      </c>
      <c r="L92" s="121"/>
      <c r="M92" s="119"/>
      <c r="N92" s="206"/>
      <c r="O92" s="121"/>
    </row>
    <row r="93" spans="2:15" ht="21" customHeight="1">
      <c r="B93" s="253"/>
      <c r="C93" s="256"/>
      <c r="D93" s="259"/>
      <c r="E93" s="262"/>
      <c r="F93" s="94" t="s">
        <v>37</v>
      </c>
      <c r="G93" s="25">
        <v>18</v>
      </c>
      <c r="H93" s="109" t="str">
        <f t="shared" si="8"/>
        <v>por ano/fração</v>
      </c>
      <c r="I93" s="22">
        <f t="shared" si="7"/>
        <v>36</v>
      </c>
      <c r="J93" s="119"/>
      <c r="K93" s="54">
        <f t="shared" si="5"/>
        <v>0</v>
      </c>
      <c r="L93" s="121"/>
      <c r="M93" s="119"/>
      <c r="N93" s="206"/>
      <c r="O93" s="121"/>
    </row>
    <row r="94" spans="2:15" ht="21" customHeight="1">
      <c r="B94" s="253"/>
      <c r="C94" s="256"/>
      <c r="D94" s="259"/>
      <c r="E94" s="262"/>
      <c r="F94" s="94" t="s">
        <v>38</v>
      </c>
      <c r="G94" s="25">
        <v>16</v>
      </c>
      <c r="H94" s="109" t="str">
        <f t="shared" si="8"/>
        <v>por ano/fração</v>
      </c>
      <c r="I94" s="22">
        <f t="shared" si="7"/>
        <v>32</v>
      </c>
      <c r="J94" s="119"/>
      <c r="K94" s="54">
        <f t="shared" si="5"/>
        <v>0</v>
      </c>
      <c r="L94" s="121"/>
      <c r="M94" s="119"/>
      <c r="N94" s="206"/>
      <c r="O94" s="121"/>
    </row>
    <row r="95" spans="2:15" ht="21" customHeight="1">
      <c r="B95" s="253"/>
      <c r="C95" s="256"/>
      <c r="D95" s="260"/>
      <c r="E95" s="262"/>
      <c r="F95" s="44" t="s">
        <v>39</v>
      </c>
      <c r="G95" s="98">
        <v>18</v>
      </c>
      <c r="H95" s="109" t="str">
        <f t="shared" si="8"/>
        <v>por ano/fração</v>
      </c>
      <c r="I95" s="22">
        <f t="shared" si="7"/>
        <v>36</v>
      </c>
      <c r="J95" s="119"/>
      <c r="K95" s="54">
        <f t="shared" si="5"/>
        <v>0</v>
      </c>
      <c r="L95" s="121"/>
      <c r="M95" s="119"/>
      <c r="N95" s="206"/>
      <c r="O95" s="121"/>
    </row>
    <row r="96" spans="2:15" ht="21" customHeight="1">
      <c r="B96" s="253"/>
      <c r="C96" s="256"/>
      <c r="D96" s="260"/>
      <c r="E96" s="262"/>
      <c r="F96" s="44" t="s">
        <v>40</v>
      </c>
      <c r="G96" s="98">
        <v>18</v>
      </c>
      <c r="H96" s="109" t="str">
        <f t="shared" si="8"/>
        <v>por ano/fração</v>
      </c>
      <c r="I96" s="22">
        <f t="shared" si="7"/>
        <v>36</v>
      </c>
      <c r="J96" s="119"/>
      <c r="K96" s="54">
        <f t="shared" si="5"/>
        <v>0</v>
      </c>
      <c r="L96" s="121"/>
      <c r="M96" s="119"/>
      <c r="N96" s="206"/>
      <c r="O96" s="121"/>
    </row>
    <row r="97" spans="2:15" ht="21" customHeight="1">
      <c r="B97" s="253"/>
      <c r="C97" s="256"/>
      <c r="D97" s="260"/>
      <c r="E97" s="262"/>
      <c r="F97" s="44" t="s">
        <v>41</v>
      </c>
      <c r="G97" s="98">
        <v>2</v>
      </c>
      <c r="H97" s="109" t="str">
        <f t="shared" si="8"/>
        <v>por ano/fração</v>
      </c>
      <c r="I97" s="22">
        <f t="shared" si="7"/>
        <v>4</v>
      </c>
      <c r="J97" s="119"/>
      <c r="K97" s="54">
        <f t="shared" si="5"/>
        <v>0</v>
      </c>
      <c r="L97" s="121"/>
      <c r="M97" s="119"/>
      <c r="N97" s="206"/>
      <c r="O97" s="121"/>
    </row>
    <row r="98" spans="2:15" ht="21" customHeight="1">
      <c r="B98" s="253"/>
      <c r="C98" s="256"/>
      <c r="D98" s="260"/>
      <c r="E98" s="262"/>
      <c r="F98" s="44" t="s">
        <v>42</v>
      </c>
      <c r="G98" s="98">
        <v>15</v>
      </c>
      <c r="H98" s="109" t="str">
        <f t="shared" si="8"/>
        <v>por ano/fração</v>
      </c>
      <c r="I98" s="22">
        <f t="shared" si="7"/>
        <v>30</v>
      </c>
      <c r="J98" s="119"/>
      <c r="K98" s="54">
        <f t="shared" si="5"/>
        <v>0</v>
      </c>
      <c r="L98" s="121"/>
      <c r="M98" s="119"/>
      <c r="N98" s="206"/>
      <c r="O98" s="121"/>
    </row>
    <row r="99" spans="2:15" ht="21" customHeight="1">
      <c r="B99" s="253"/>
      <c r="C99" s="256"/>
      <c r="D99" s="260"/>
      <c r="E99" s="262"/>
      <c r="F99" s="44" t="s">
        <v>43</v>
      </c>
      <c r="G99" s="98">
        <v>5</v>
      </c>
      <c r="H99" s="109" t="str">
        <f t="shared" si="8"/>
        <v>por ano/fração</v>
      </c>
      <c r="I99" s="22">
        <f t="shared" si="7"/>
        <v>10</v>
      </c>
      <c r="J99" s="119"/>
      <c r="K99" s="54">
        <f t="shared" si="5"/>
        <v>0</v>
      </c>
      <c r="L99" s="121"/>
      <c r="M99" s="119"/>
      <c r="N99" s="206"/>
      <c r="O99" s="121"/>
    </row>
    <row r="100" spans="2:15" ht="21" customHeight="1">
      <c r="B100" s="253"/>
      <c r="C100" s="256"/>
      <c r="D100" s="260"/>
      <c r="E100" s="262"/>
      <c r="F100" s="44" t="s">
        <v>44</v>
      </c>
      <c r="G100" s="98">
        <v>5</v>
      </c>
      <c r="H100" s="109" t="str">
        <f t="shared" si="8"/>
        <v>por ano/fração</v>
      </c>
      <c r="I100" s="22">
        <f t="shared" si="7"/>
        <v>10</v>
      </c>
      <c r="J100" s="119"/>
      <c r="K100" s="54">
        <f t="shared" si="5"/>
        <v>0</v>
      </c>
      <c r="L100" s="121"/>
      <c r="M100" s="119"/>
      <c r="N100" s="206"/>
      <c r="O100" s="121"/>
    </row>
    <row r="101" spans="2:15" ht="21" customHeight="1">
      <c r="B101" s="253"/>
      <c r="C101" s="256"/>
      <c r="D101" s="260"/>
      <c r="E101" s="262"/>
      <c r="F101" s="44" t="s">
        <v>45</v>
      </c>
      <c r="G101" s="98">
        <v>7.5</v>
      </c>
      <c r="H101" s="109" t="str">
        <f t="shared" si="8"/>
        <v>por ano/fração</v>
      </c>
      <c r="I101" s="22">
        <f t="shared" si="7"/>
        <v>15</v>
      </c>
      <c r="J101" s="119"/>
      <c r="K101" s="54">
        <f t="shared" si="5"/>
        <v>0</v>
      </c>
      <c r="L101" s="121"/>
      <c r="M101" s="119"/>
      <c r="N101" s="206"/>
      <c r="O101" s="121"/>
    </row>
    <row r="102" spans="2:15" ht="21" customHeight="1" thickBot="1">
      <c r="B102" s="253"/>
      <c r="C102" s="256"/>
      <c r="D102" s="260"/>
      <c r="E102" s="262"/>
      <c r="F102" s="44" t="s">
        <v>46</v>
      </c>
      <c r="G102" s="98">
        <v>2</v>
      </c>
      <c r="H102" s="114" t="s">
        <v>64</v>
      </c>
      <c r="I102" s="114">
        <f t="shared" si="7"/>
        <v>4</v>
      </c>
      <c r="J102" s="120"/>
      <c r="K102" s="114">
        <f t="shared" si="5"/>
        <v>0</v>
      </c>
      <c r="L102" s="122"/>
      <c r="M102" s="120"/>
      <c r="N102" s="209"/>
      <c r="O102" s="122"/>
    </row>
    <row r="103" spans="2:15" ht="21" customHeight="1" thickBot="1">
      <c r="B103" s="253"/>
      <c r="C103" s="256"/>
      <c r="D103" s="51"/>
      <c r="E103" s="51"/>
      <c r="F103" s="51"/>
      <c r="G103" s="108"/>
      <c r="H103" s="52"/>
      <c r="I103" s="20"/>
      <c r="J103" s="61"/>
      <c r="K103" s="62">
        <f>IF(SUM(K84:K102)&gt;=E84,E84,SUM(K84:K102))</f>
        <v>0</v>
      </c>
      <c r="L103" s="63"/>
      <c r="M103" s="61"/>
      <c r="N103" s="62"/>
      <c r="O103" s="63"/>
    </row>
    <row r="104" spans="2:15" ht="21" customHeight="1">
      <c r="B104" s="253"/>
      <c r="C104" s="256"/>
      <c r="D104" s="258" t="s">
        <v>47</v>
      </c>
      <c r="E104" s="261">
        <v>60</v>
      </c>
      <c r="F104" s="37" t="s">
        <v>48</v>
      </c>
      <c r="G104" s="97">
        <v>4.5</v>
      </c>
      <c r="H104" s="19" t="s">
        <v>65</v>
      </c>
      <c r="I104" s="100">
        <f>G104*3</f>
        <v>13.5</v>
      </c>
      <c r="J104" s="89"/>
      <c r="K104" s="76">
        <f aca="true" t="shared" si="9" ref="K104:K111">IF(J104*G104&gt;I104,I104,G104*J104)</f>
        <v>0</v>
      </c>
      <c r="L104" s="90"/>
      <c r="M104" s="89"/>
      <c r="N104" s="204"/>
      <c r="O104" s="90"/>
    </row>
    <row r="105" spans="2:15" ht="21" customHeight="1">
      <c r="B105" s="254"/>
      <c r="C105" s="257"/>
      <c r="D105" s="263"/>
      <c r="E105" s="264"/>
      <c r="F105" s="39" t="s">
        <v>49</v>
      </c>
      <c r="G105" s="98">
        <v>4</v>
      </c>
      <c r="H105" s="8" t="s">
        <v>65</v>
      </c>
      <c r="I105" s="99">
        <f>G105*3</f>
        <v>12</v>
      </c>
      <c r="J105" s="119"/>
      <c r="K105" s="54">
        <f t="shared" si="9"/>
        <v>0</v>
      </c>
      <c r="L105" s="121"/>
      <c r="M105" s="119"/>
      <c r="N105" s="206"/>
      <c r="O105" s="121"/>
    </row>
    <row r="106" spans="2:15" ht="21" customHeight="1">
      <c r="B106" s="254"/>
      <c r="C106" s="257"/>
      <c r="D106" s="263"/>
      <c r="E106" s="264"/>
      <c r="F106" s="39" t="s">
        <v>66</v>
      </c>
      <c r="G106" s="98">
        <v>2</v>
      </c>
      <c r="H106" s="8" t="s">
        <v>65</v>
      </c>
      <c r="I106" s="99">
        <v>8</v>
      </c>
      <c r="J106" s="119"/>
      <c r="K106" s="54">
        <f t="shared" si="9"/>
        <v>0</v>
      </c>
      <c r="L106" s="121"/>
      <c r="M106" s="119"/>
      <c r="N106" s="206"/>
      <c r="O106" s="121"/>
    </row>
    <row r="107" spans="2:15" ht="21" customHeight="1">
      <c r="B107" s="254"/>
      <c r="C107" s="257"/>
      <c r="D107" s="263"/>
      <c r="E107" s="264"/>
      <c r="F107" s="39" t="s">
        <v>50</v>
      </c>
      <c r="G107" s="98">
        <v>3</v>
      </c>
      <c r="H107" s="8" t="s">
        <v>67</v>
      </c>
      <c r="I107" s="99">
        <v>12</v>
      </c>
      <c r="J107" s="119"/>
      <c r="K107" s="54">
        <f t="shared" si="9"/>
        <v>0</v>
      </c>
      <c r="L107" s="121"/>
      <c r="M107" s="119"/>
      <c r="N107" s="206"/>
      <c r="O107" s="121"/>
    </row>
    <row r="108" spans="2:15" s="104" customFormat="1" ht="21" customHeight="1">
      <c r="B108" s="254"/>
      <c r="C108" s="257"/>
      <c r="D108" s="263"/>
      <c r="E108" s="264"/>
      <c r="F108" s="106" t="s">
        <v>59</v>
      </c>
      <c r="G108" s="98">
        <v>4</v>
      </c>
      <c r="H108" s="109" t="s">
        <v>60</v>
      </c>
      <c r="I108" s="99">
        <v>8</v>
      </c>
      <c r="J108" s="119"/>
      <c r="K108" s="109">
        <f t="shared" si="9"/>
        <v>0</v>
      </c>
      <c r="L108" s="121"/>
      <c r="M108" s="119"/>
      <c r="N108" s="206"/>
      <c r="O108" s="121"/>
    </row>
    <row r="109" spans="2:15" ht="21" customHeight="1">
      <c r="B109" s="254"/>
      <c r="C109" s="257"/>
      <c r="D109" s="263"/>
      <c r="E109" s="264"/>
      <c r="F109" s="39" t="s">
        <v>51</v>
      </c>
      <c r="G109" s="98">
        <v>1</v>
      </c>
      <c r="H109" s="8" t="s">
        <v>65</v>
      </c>
      <c r="I109" s="99">
        <v>3</v>
      </c>
      <c r="J109" s="119"/>
      <c r="K109" s="54">
        <f t="shared" si="9"/>
        <v>0</v>
      </c>
      <c r="L109" s="121"/>
      <c r="M109" s="119"/>
      <c r="N109" s="206"/>
      <c r="O109" s="121"/>
    </row>
    <row r="110" spans="2:15" ht="21" customHeight="1">
      <c r="B110" s="254"/>
      <c r="C110" s="257"/>
      <c r="D110" s="263"/>
      <c r="E110" s="264"/>
      <c r="F110" s="39" t="s">
        <v>52</v>
      </c>
      <c r="G110" s="98">
        <v>6</v>
      </c>
      <c r="H110" s="109" t="s">
        <v>60</v>
      </c>
      <c r="I110" s="99">
        <v>12</v>
      </c>
      <c r="J110" s="119"/>
      <c r="K110" s="54">
        <f t="shared" si="9"/>
        <v>0</v>
      </c>
      <c r="L110" s="121"/>
      <c r="M110" s="119"/>
      <c r="N110" s="206"/>
      <c r="O110" s="121"/>
    </row>
    <row r="111" spans="2:15" ht="21" customHeight="1" thickBot="1">
      <c r="B111" s="254"/>
      <c r="C111" s="257"/>
      <c r="D111" s="263"/>
      <c r="E111" s="264"/>
      <c r="F111" s="39" t="s">
        <v>53</v>
      </c>
      <c r="G111" s="98">
        <v>3</v>
      </c>
      <c r="H111" s="114" t="s">
        <v>60</v>
      </c>
      <c r="I111" s="99">
        <v>6</v>
      </c>
      <c r="J111" s="119"/>
      <c r="K111" s="54">
        <f t="shared" si="9"/>
        <v>0</v>
      </c>
      <c r="L111" s="121"/>
      <c r="M111" s="119"/>
      <c r="N111" s="206"/>
      <c r="O111" s="121"/>
    </row>
    <row r="112" spans="2:15" ht="15" thickBot="1">
      <c r="B112" s="93"/>
      <c r="C112" s="57"/>
      <c r="D112" s="51"/>
      <c r="E112" s="51"/>
      <c r="F112" s="51"/>
      <c r="G112" s="108"/>
      <c r="H112" s="52"/>
      <c r="I112" s="108"/>
      <c r="J112" s="53"/>
      <c r="K112" s="55">
        <f>IF(SUM(K104:K111)&gt;=E104,E104,SUM(K104:K111))</f>
        <v>0</v>
      </c>
      <c r="L112" s="56"/>
      <c r="M112" s="53"/>
      <c r="N112" s="55"/>
      <c r="O112" s="56"/>
    </row>
    <row r="113" spans="2:15" ht="15" thickBot="1">
      <c r="B113" s="83" t="s">
        <v>54</v>
      </c>
      <c r="C113" s="84">
        <v>200</v>
      </c>
      <c r="D113" s="80"/>
      <c r="E113" s="80"/>
      <c r="F113" s="80"/>
      <c r="G113" s="24"/>
      <c r="H113" s="85" t="s">
        <v>26</v>
      </c>
      <c r="I113" s="116"/>
      <c r="J113" s="80"/>
      <c r="K113" s="81">
        <f>(K112+K103)</f>
        <v>0</v>
      </c>
      <c r="L113" s="82"/>
      <c r="M113" s="80"/>
      <c r="N113" s="81"/>
      <c r="O113" s="82"/>
    </row>
    <row r="114" spans="2:15" ht="15" thickBot="1">
      <c r="B114" s="33" t="s">
        <v>55</v>
      </c>
      <c r="C114" s="34">
        <f>C113+C83+C64</f>
        <v>600</v>
      </c>
      <c r="D114" s="35"/>
      <c r="E114" s="35"/>
      <c r="F114" s="35"/>
      <c r="G114" s="117"/>
      <c r="H114" s="88" t="s">
        <v>55</v>
      </c>
      <c r="I114" s="118"/>
      <c r="J114" s="86"/>
      <c r="K114" s="87">
        <f>(K64*0.6+K83*E119+K113*E120)/10</f>
        <v>0</v>
      </c>
      <c r="L114" s="36"/>
      <c r="M114" s="86"/>
      <c r="N114" s="87"/>
      <c r="O114" s="36"/>
    </row>
    <row r="116" spans="2:15" ht="15">
      <c r="B116" s="26"/>
      <c r="C116" s="26"/>
      <c r="D116" s="26"/>
      <c r="E116" s="26"/>
      <c r="F116" s="47"/>
      <c r="G116" s="23"/>
      <c r="H116" s="26"/>
      <c r="J116" s="26"/>
      <c r="K116" s="26"/>
      <c r="L116" s="26"/>
      <c r="M116" s="26"/>
      <c r="N116" s="26"/>
      <c r="O116" s="26"/>
    </row>
    <row r="117" spans="4:7" ht="15">
      <c r="D117" s="26"/>
      <c r="E117" s="26"/>
      <c r="F117" s="47"/>
      <c r="G117" s="23"/>
    </row>
    <row r="118" spans="4:7" ht="15">
      <c r="D118" s="47" t="s">
        <v>56</v>
      </c>
      <c r="E118" s="7">
        <v>0.4</v>
      </c>
      <c r="F118" s="47"/>
      <c r="G118" s="23"/>
    </row>
    <row r="119" spans="4:7" ht="15">
      <c r="D119" s="47" t="s">
        <v>57</v>
      </c>
      <c r="E119" s="7">
        <v>0.4</v>
      </c>
      <c r="F119" s="47"/>
      <c r="G119" s="23"/>
    </row>
    <row r="120" spans="4:7" ht="15">
      <c r="D120" s="47" t="s">
        <v>58</v>
      </c>
      <c r="E120" s="7">
        <v>0.2</v>
      </c>
      <c r="F120" s="47"/>
      <c r="G120" s="23"/>
    </row>
    <row r="121" spans="4:7" ht="15">
      <c r="D121" s="47"/>
      <c r="E121" s="48">
        <v>100</v>
      </c>
      <c r="F121" s="47"/>
      <c r="G121" s="23"/>
    </row>
    <row r="122" spans="4:7" ht="15">
      <c r="D122" s="47"/>
      <c r="E122" s="47"/>
      <c r="F122" s="47"/>
      <c r="G122" s="23"/>
    </row>
  </sheetData>
  <sheetProtection password="CA0B" sheet="1" objects="1" scenarios="1"/>
  <mergeCells count="42">
    <mergeCell ref="B65:B82"/>
    <mergeCell ref="C65:C82"/>
    <mergeCell ref="D65:D72"/>
    <mergeCell ref="E65:E72"/>
    <mergeCell ref="D74:D75"/>
    <mergeCell ref="E74:E75"/>
    <mergeCell ref="D77:D81"/>
    <mergeCell ref="E77:E81"/>
    <mergeCell ref="B84:B111"/>
    <mergeCell ref="C84:C111"/>
    <mergeCell ref="D84:D102"/>
    <mergeCell ref="E84:E102"/>
    <mergeCell ref="D104:D111"/>
    <mergeCell ref="E104:E111"/>
    <mergeCell ref="M8:O8"/>
    <mergeCell ref="J7:O7"/>
    <mergeCell ref="J8:L8"/>
    <mergeCell ref="E56:E59"/>
    <mergeCell ref="D39:D46"/>
    <mergeCell ref="E39:E46"/>
    <mergeCell ref="E48:E54"/>
    <mergeCell ref="D56:D59"/>
    <mergeCell ref="G9:I9"/>
    <mergeCell ref="D21:D23"/>
    <mergeCell ref="D48:D54"/>
    <mergeCell ref="E21:E23"/>
    <mergeCell ref="D25:D37"/>
    <mergeCell ref="E25:E37"/>
    <mergeCell ref="D16:D19"/>
    <mergeCell ref="D11:D14"/>
    <mergeCell ref="B2:H2"/>
    <mergeCell ref="B3:H3"/>
    <mergeCell ref="B4:H4"/>
    <mergeCell ref="B5:H5"/>
    <mergeCell ref="B6:H6"/>
    <mergeCell ref="E11:E14"/>
    <mergeCell ref="B11:B63"/>
    <mergeCell ref="C11:C63"/>
    <mergeCell ref="F21:F22"/>
    <mergeCell ref="D61:D62"/>
    <mergeCell ref="E61:E62"/>
    <mergeCell ref="E16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Vilão Monteiro de Almeida</cp:lastModifiedBy>
  <cp:lastPrinted>2020-12-17T11:12:36Z</cp:lastPrinted>
  <dcterms:created xsi:type="dcterms:W3CDTF">2019-12-07T17:05:14Z</dcterms:created>
  <dcterms:modified xsi:type="dcterms:W3CDTF">2021-09-01T14:16:40Z</dcterms:modified>
  <cp:category/>
  <cp:version/>
  <cp:contentType/>
  <cp:contentStatus/>
</cp:coreProperties>
</file>