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1"/>
  </bookViews>
  <sheets>
    <sheet name="Identification" sheetId="2" r:id="rId1"/>
    <sheet name="Form" sheetId="1" r:id="rId2"/>
    <sheet name="Annex A" sheetId="3" r:id="rId3"/>
  </sheets>
  <definedNames>
    <definedName name="_xlnm.Print_Area" localSheetId="0">'Identification'!$A$1:$G$19</definedName>
    <definedName name="_xlnm.Print_Titles" localSheetId="1">'Form'!$1:$6</definedName>
  </definedNames>
  <calcPr calcId="162913"/>
  <extLst/>
</workbook>
</file>

<file path=xl/sharedStrings.xml><?xml version="1.0" encoding="utf-8"?>
<sst xmlns="http://schemas.openxmlformats.org/spreadsheetml/2006/main" count="275" uniqueCount="207">
  <si>
    <t>Nº</t>
  </si>
  <si>
    <t>Sub-Total 1</t>
  </si>
  <si>
    <t>Sub-Total 2</t>
  </si>
  <si>
    <t>Sub-Total 3</t>
  </si>
  <si>
    <t>Total</t>
  </si>
  <si>
    <t>Tec-Cient</t>
  </si>
  <si>
    <t>Pedag</t>
  </si>
  <si>
    <t>Organic</t>
  </si>
  <si>
    <t>PTS</t>
  </si>
  <si>
    <t>-</t>
  </si>
  <si>
    <t>p/ manual</t>
  </si>
  <si>
    <t>p/ juri</t>
  </si>
  <si>
    <t>e-mail:</t>
  </si>
  <si>
    <t xml:space="preserve">Application Form </t>
  </si>
  <si>
    <t>IDENTIFICATION</t>
  </si>
  <si>
    <t>Candidate´s name</t>
  </si>
  <si>
    <t>Completing the email presupposes consent for its use in future communications.</t>
  </si>
  <si>
    <t>Academic Qualifications</t>
  </si>
  <si>
    <t>Education Area</t>
  </si>
  <si>
    <t>Specialty</t>
  </si>
  <si>
    <t>Institution</t>
  </si>
  <si>
    <t>Year</t>
  </si>
  <si>
    <t>Doctorate:</t>
  </si>
  <si>
    <t>Specialist Title</t>
  </si>
  <si>
    <t>Current Professional Status:</t>
  </si>
  <si>
    <t>Category</t>
  </si>
  <si>
    <t xml:space="preserve">
Evaluation Grid</t>
  </si>
  <si>
    <t xml:space="preserve">Candidates </t>
  </si>
  <si>
    <t>Points</t>
  </si>
  <si>
    <t>Comments</t>
  </si>
  <si>
    <t>PhD and thesis indirectly related to the subject area the candidate is applying for or the title of specialist</t>
  </si>
  <si>
    <t>Master's and dissertation directly related to the subject area the candidate is applying for</t>
  </si>
  <si>
    <t>Master's and dissertation indirectly related to the subject area the candidate is applying for</t>
  </si>
  <si>
    <t>MBA and postgraduate courses from Universities or Polytechnic Institutes directly related to the subject area the candidate is applying for</t>
  </si>
  <si>
    <t>Collaborator in research projects (completed/ ongoing)</t>
  </si>
  <si>
    <t>Effective Member of Research Centers accredited by the FCT</t>
  </si>
  <si>
    <t>Author or co-author of a technical-scientific book</t>
  </si>
  <si>
    <t>Publication of articles in an international scientific journal indexed in ISI/SCOPUS or equivalent</t>
  </si>
  <si>
    <t>Publication of technical-scientific articles in other refereed journals or book chapters</t>
  </si>
  <si>
    <t>Publication of technical-scientific articles in other journals</t>
  </si>
  <si>
    <t xml:space="preserve">Publication of technical-scientific articles in international conference proceedings with referee </t>
  </si>
  <si>
    <t>Publication of technical-scientific articles in national conference proceedings with referee</t>
  </si>
  <si>
    <t>Quotes from books and use of books in the curricular unit of undergraduate or master's degrees of higher education courses in other higher education schools</t>
  </si>
  <si>
    <t>Independent article quotes</t>
  </si>
  <si>
    <t>Communications presented at international congresses indexed in ISI/SCOPUS or equivalent</t>
  </si>
  <si>
    <t xml:space="preserve">Services, studies/projects or opinions provided externally prepared within the scope of ISCAC </t>
  </si>
  <si>
    <t>Professional experience in activity outside the academic environment related to the subject area of the competition, as per annex A.</t>
  </si>
  <si>
    <t>p/ service</t>
  </si>
  <si>
    <t>1.1 Academic degrees and titles</t>
  </si>
  <si>
    <t xml:space="preserve">PhD and thesis directly related to the subject area the candidate is applying for or the title of specialist in the same area </t>
  </si>
  <si>
    <t>Points (max)</t>
  </si>
  <si>
    <t>Parameter</t>
  </si>
  <si>
    <t>Items</t>
  </si>
  <si>
    <t>Subitems</t>
  </si>
  <si>
    <t xml:space="preserve">Valuation
</t>
  </si>
  <si>
    <t>Unit</t>
  </si>
  <si>
    <t>Max</t>
  </si>
  <si>
    <t>1.2 Post- Graduations and technical-scientific specialization courses</t>
  </si>
  <si>
    <t xml:space="preserve">MBA and postgraduate courses from Universities or Polytechnic Institutes indirectly related to the subject area the candidate is applying for </t>
  </si>
  <si>
    <t>p/ course</t>
  </si>
  <si>
    <t>1.0 for ongoing projects</t>
  </si>
  <si>
    <t>2.0 p/ project
completed</t>
  </si>
  <si>
    <t>p/ book</t>
  </si>
  <si>
    <t>p/ article</t>
  </si>
  <si>
    <t>p/ quote</t>
  </si>
  <si>
    <t>Communications presented at international congresses with referee</t>
  </si>
  <si>
    <t>Communications presented at national congresses with referee</t>
  </si>
  <si>
    <r>
      <t>International communications by invitation</t>
    </r>
    <r>
      <rPr>
        <sz val="8"/>
        <color theme="1"/>
        <rFont val="Arial"/>
        <family val="2"/>
      </rPr>
      <t xml:space="preserve"> </t>
    </r>
  </si>
  <si>
    <r>
      <t>National communications by invitation</t>
    </r>
    <r>
      <rPr>
        <sz val="8"/>
        <color theme="1"/>
        <rFont val="Arial"/>
        <family val="2"/>
      </rPr>
      <t xml:space="preserve"> </t>
    </r>
  </si>
  <si>
    <t xml:space="preserve">p/ com. </t>
  </si>
  <si>
    <t>1.5 Organization and other technical-scientific activities</t>
  </si>
  <si>
    <t>Member of scientific commissions of international congresses/seminars</t>
  </si>
  <si>
    <r>
      <t>Member of scientific commissions of national congresses/seminars</t>
    </r>
    <r>
      <rPr>
        <sz val="8"/>
        <color theme="1"/>
        <rFont val="Arial"/>
        <family val="2"/>
      </rPr>
      <t xml:space="preserve"> </t>
    </r>
  </si>
  <si>
    <t>Discussant/chairman in international congresses</t>
  </si>
  <si>
    <t>Member of the editorial board of scientific journals</t>
  </si>
  <si>
    <t>Referee for articles in refereed scientific journals</t>
  </si>
  <si>
    <t>Participation in selection boards for teaching staff</t>
  </si>
  <si>
    <t>Participation in mobility programs</t>
  </si>
  <si>
    <t>Evaluation of polytechnic higher education courses</t>
  </si>
  <si>
    <t>p/ congress</t>
  </si>
  <si>
    <t>p/ journal</t>
  </si>
  <si>
    <t>p/ participation</t>
  </si>
  <si>
    <t>p/ comission</t>
  </si>
  <si>
    <t>Supervision of Doctoral Theses (completed)</t>
  </si>
  <si>
    <t xml:space="preserve">Joint supervision of Doctoral Theses (completed) </t>
  </si>
  <si>
    <t>Supervision of Pre-Bologna Master's Dissertations (completed)</t>
  </si>
  <si>
    <t xml:space="preserve">Joint supervision of Pre-Bologna Master's Dissertations (completed) </t>
  </si>
  <si>
    <t>Supervision of Dissertation/Project/Master's Internship (Bologna) (completed)</t>
  </si>
  <si>
    <t>Joint supervision of Dissertation/Project/Master's Internship (Bologna) (completed)</t>
  </si>
  <si>
    <t>Supervision of end of course work (completed)</t>
  </si>
  <si>
    <t>p/ supervision</t>
  </si>
  <si>
    <t>Doctoral thesis discussant</t>
  </si>
  <si>
    <t>Member of the jury of doctoral thesis</t>
  </si>
  <si>
    <t>Dissertation/project/internship or final course work discussant</t>
  </si>
  <si>
    <t xml:space="preserve">Member of the jury of dissertation/project/internship or final course work </t>
  </si>
  <si>
    <t>p/ discussion</t>
  </si>
  <si>
    <t>2.1 Experience and Dedication to teaching</t>
  </si>
  <si>
    <t>Year/fraction</t>
  </si>
  <si>
    <t>per cu</t>
  </si>
  <si>
    <t>Speaker in Pedagogical Actions, outside the scope of DSD</t>
  </si>
  <si>
    <t>Pedagogical and research courses</t>
  </si>
  <si>
    <t>por action</t>
  </si>
  <si>
    <t>2.2 Preparation of manuals</t>
  </si>
  <si>
    <r>
      <t xml:space="preserve">Pedagogical component  </t>
    </r>
    <r>
      <rPr>
        <sz val="8"/>
        <rFont val="Arial"/>
        <family val="2"/>
      </rPr>
      <t>(40%)</t>
    </r>
  </si>
  <si>
    <r>
      <t xml:space="preserve">Technical-scientific and professional component </t>
    </r>
    <r>
      <rPr>
        <sz val="8"/>
        <rFont val="Arial"/>
        <family val="2"/>
      </rPr>
      <t>(40%)</t>
    </r>
  </si>
  <si>
    <t>p/ student</t>
  </si>
  <si>
    <t>p/ year</t>
  </si>
  <si>
    <t>2.3Teacher Quality, Pedagogical Organization and Others</t>
  </si>
  <si>
    <t xml:space="preserve">Faculty assessment of faculty performance by the institution in the last 5 years </t>
  </si>
  <si>
    <t>Survey on students in the last 5 years</t>
  </si>
  <si>
    <t>Training or refresher courses, with a minimum of 6 hours, in the last 5 years</t>
  </si>
  <si>
    <t>Other curricular activities</t>
  </si>
  <si>
    <t>p/ action</t>
  </si>
  <si>
    <r>
      <t xml:space="preserve">organizational component </t>
    </r>
    <r>
      <rPr>
        <sz val="8"/>
        <rFont val="Arial"/>
        <family val="2"/>
      </rPr>
      <t>(20%)</t>
    </r>
  </si>
  <si>
    <t>3.1 Management and participation in Collegiate Bodies and Academic Responsibility</t>
  </si>
  <si>
    <t>School President</t>
  </si>
  <si>
    <r>
      <t>School Vice-President</t>
    </r>
    <r>
      <rPr>
        <sz val="8"/>
        <color theme="1"/>
        <rFont val="Arial"/>
        <family val="2"/>
      </rPr>
      <t xml:space="preserve"> </t>
    </r>
  </si>
  <si>
    <t>President of the statutory bodies of the School</t>
  </si>
  <si>
    <r>
      <t>Vice-President of the statutory bodies of the School</t>
    </r>
    <r>
      <rPr>
        <sz val="8"/>
        <color theme="1"/>
        <rFont val="Arial"/>
        <family val="2"/>
      </rPr>
      <t xml:space="preserve"> </t>
    </r>
  </si>
  <si>
    <t>Secretary of the statutory bodies of the School</t>
  </si>
  <si>
    <t>Member of the statutory bodies of the School</t>
  </si>
  <si>
    <t>Positions at the Polytechnic Institute (PI) (vice president, pro- president, administrator)</t>
  </si>
  <si>
    <t>Member of PI bodies</t>
  </si>
  <si>
    <t>Subject Area Sector Coordinator</t>
  </si>
  <si>
    <t>Disciplinary Area Coordinator</t>
  </si>
  <si>
    <t>Disciplinary Group Coordinator</t>
  </si>
  <si>
    <t xml:space="preserve">Master's Coordinator </t>
  </si>
  <si>
    <t>Degree coordinator</t>
  </si>
  <si>
    <t>Member of the Course Coordination Committee</t>
  </si>
  <si>
    <t>Postgraduation Coordinator</t>
  </si>
  <si>
    <t>CET’s Coordinator</t>
  </si>
  <si>
    <t>Ctesp Coordinator</t>
  </si>
  <si>
    <t xml:space="preserve">Member of the performance review section of teaching staff </t>
  </si>
  <si>
    <t>Member of ad-hoc committees of bodies</t>
  </si>
  <si>
    <t>comission</t>
  </si>
  <si>
    <t>event</t>
  </si>
  <si>
    <t>participation</t>
  </si>
  <si>
    <t>3.2 Other activities</t>
  </si>
  <si>
    <t>President of Congress Organizing Committee</t>
  </si>
  <si>
    <r>
      <t>Member of Congress Organizing Committee</t>
    </r>
    <r>
      <rPr>
        <sz val="8"/>
        <color theme="1"/>
        <rFont val="Arial"/>
        <family val="2"/>
      </rPr>
      <t xml:space="preserve"> </t>
    </r>
  </si>
  <si>
    <t>Organization of seminars</t>
  </si>
  <si>
    <t xml:space="preserve">Participation in non-scientific juries </t>
  </si>
  <si>
    <t>SIGQ Collaborator</t>
  </si>
  <si>
    <t>Collaboration with secondary schools and dissemination of school courses</t>
  </si>
  <si>
    <t>Head of Department (International Relations, Public Relations, BS, etc.)</t>
  </si>
  <si>
    <t>Member of Department (International Relations, Public Relations, BS, etc.)</t>
  </si>
  <si>
    <t xml:space="preserve">Pedagogical component </t>
  </si>
  <si>
    <t>Technical-scientific and professional componen</t>
  </si>
  <si>
    <t>organizational component</t>
  </si>
  <si>
    <t>Technical-scientific refresher courses provided by Professional Orders (OTOC, OROC, APAF; IPAI, Order of Economists or passive participation in congresses) directly related to the subject area the candidate is applying for in the last 5 years</t>
  </si>
  <si>
    <t>Technical-scientific refresher courses provided by Professional Orders (OTOC, OROC, APAF; IPAI, Order of Economists or passive participation in congresses) indirectly related to the subject area the candidate is applying for in the last 5 years</t>
  </si>
  <si>
    <t>6 pts Excellent; 4 pts Very Good; 2 pts Good</t>
  </si>
  <si>
    <t>2 pts Excellent; 1,5 pts Very Good; 1 Good</t>
  </si>
  <si>
    <t>1.3 Research and Development Projects in the area of Languages and Secretariat</t>
  </si>
  <si>
    <t xml:space="preserve">1.4 Publications and participation in technical-scientific congresses in the area of Languages and Secretariat </t>
  </si>
  <si>
    <t>1.6 Orientation of theses/dissertations/end-of-course assignments in the area of Languages and Secretariat</t>
  </si>
  <si>
    <t>1.7 Participation in  academic examination boards in the field of Languages and Secretariat</t>
  </si>
  <si>
    <t xml:space="preserve">1.8 Professional activities with relevance to the area of Languages and Secretariat </t>
  </si>
  <si>
    <t>Teaching experience in polytechnic higher education in the area of Languages and Secretariat &gt; 15 years</t>
  </si>
  <si>
    <t>Teaching experience in polytechnic higher education in the area of Languages and Secretariat &gt; 5 years - &lt;= 15 years</t>
  </si>
  <si>
    <t xml:space="preserve">Teaching experience in other polytechnic teaching institutions in the area of Languages and Secretariat </t>
  </si>
  <si>
    <t xml:space="preserve">Teaching experience in university higher education in the area of Languages and Secretariat </t>
  </si>
  <si>
    <t xml:space="preserve">Responsible for different curricular units in the area of Languages and Secretariat </t>
  </si>
  <si>
    <t xml:space="preserve">Number of curricular units, distinct, taught in the area of Languages and Secretariat </t>
  </si>
  <si>
    <t xml:space="preserve">Preparation of teaching support manuals, in the area of Languages and Secretariat covering at least 75% of the subject of the CU (T and TP classes, maximum 1 element per CU) </t>
  </si>
  <si>
    <t>Preparation of workbooks, in the area of Languages and Secretariat, covering at least 75% of the subject of the CU (maximum 1 element per CU)</t>
  </si>
  <si>
    <t xml:space="preserve">Monitoring of internship students in the field of Languages and Secretariat </t>
  </si>
  <si>
    <t>Annex A</t>
  </si>
  <si>
    <t>PROFESSIONS</t>
  </si>
  <si>
    <t>up to 5 years</t>
  </si>
  <si>
    <t>from 5 to 15 years</t>
  </si>
  <si>
    <t>more than 15 years</t>
  </si>
  <si>
    <t>Management Entities</t>
  </si>
  <si>
    <t>Final Score</t>
  </si>
  <si>
    <t xml:space="preserve">Administration </t>
  </si>
  <si>
    <t>Management</t>
  </si>
  <si>
    <t>Surveillance Authorities</t>
  </si>
  <si>
    <t>Chartered Certified Accountant</t>
  </si>
  <si>
    <t>Audit Committee</t>
  </si>
  <si>
    <t>Surveillance Authorities Members</t>
  </si>
  <si>
    <t>General Management</t>
  </si>
  <si>
    <t>Financial Management</t>
  </si>
  <si>
    <t>Commercial Management</t>
  </si>
  <si>
    <t>Marketing Management</t>
  </si>
  <si>
    <t>Human Resources Management</t>
  </si>
  <si>
    <t>Supply Management</t>
  </si>
  <si>
    <t>Quality/Environment/HST Management</t>
  </si>
  <si>
    <t>Logistics Management</t>
  </si>
  <si>
    <t>Production and Operations Management</t>
  </si>
  <si>
    <t>Accounting Management</t>
  </si>
  <si>
    <t>Planning Management and Management Control</t>
  </si>
  <si>
    <t>Auditing Management and Risk Control</t>
  </si>
  <si>
    <t>Other Managements</t>
  </si>
  <si>
    <t>Bank Manager</t>
  </si>
  <si>
    <t>Sub Manager</t>
  </si>
  <si>
    <t>Customer Manager</t>
  </si>
  <si>
    <t>Consultancy:</t>
  </si>
  <si>
    <t>Management Consultant</t>
  </si>
  <si>
    <t>Tax Consultant</t>
  </si>
  <si>
    <t>Auditor</t>
  </si>
  <si>
    <t>Technical Functions</t>
  </si>
  <si>
    <t>Statutory Auditor</t>
  </si>
  <si>
    <t xml:space="preserve">  Other Accounting and Management areas</t>
  </si>
  <si>
    <t>Senior Management Trainer</t>
  </si>
  <si>
    <t>Notes:</t>
  </si>
  <si>
    <t>1 - Professional activities of Law, Economics, Informatics and Mathematics and English will be timely included in this table in equivalent terms</t>
  </si>
  <si>
    <t>2 - Omitted situations will be framed in the present professions, taking into account the specificities presented and required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</si>
</sst>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 Light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27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0" borderId="0" xfId="21" applyFont="1" applyProtection="1">
      <alignment/>
      <protection locked="0"/>
    </xf>
    <xf numFmtId="164" fontId="2" fillId="0" borderId="4" xfId="0" applyNumberFormat="1" applyFont="1" applyFill="1" applyBorder="1" applyAlignment="1" applyProtection="1">
      <alignment vertical="center" wrapText="1"/>
      <protection locked="0"/>
    </xf>
    <xf numFmtId="164" fontId="2" fillId="0" borderId="5" xfId="0" applyNumberFormat="1" applyFont="1" applyFill="1" applyBorder="1" applyAlignment="1" applyProtection="1">
      <alignment vertical="center" wrapTex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2" fontId="6" fillId="3" borderId="16" xfId="0" applyNumberFormat="1" applyFont="1" applyFill="1" applyBorder="1" applyAlignment="1" applyProtection="1">
      <alignment horizontal="center" vertical="center"/>
      <protection/>
    </xf>
    <xf numFmtId="2" fontId="4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2" fontId="4" fillId="3" borderId="21" xfId="0" applyNumberFormat="1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/>
    </xf>
    <xf numFmtId="2" fontId="3" fillId="4" borderId="16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vertical="center"/>
      <protection/>
    </xf>
    <xf numFmtId="2" fontId="3" fillId="4" borderId="21" xfId="0" applyNumberFormat="1" applyFont="1" applyFill="1" applyBorder="1" applyAlignment="1" applyProtection="1">
      <alignment horizontal="center" vertical="center"/>
      <protection/>
    </xf>
    <xf numFmtId="2" fontId="3" fillId="4" borderId="27" xfId="0" applyNumberFormat="1" applyFont="1" applyFill="1" applyBorder="1" applyAlignment="1" applyProtection="1">
      <alignment horizontal="center" vertical="center"/>
      <protection/>
    </xf>
    <xf numFmtId="2" fontId="6" fillId="3" borderId="28" xfId="0" applyNumberFormat="1" applyFont="1" applyFill="1" applyBorder="1" applyAlignment="1" applyProtection="1">
      <alignment horizontal="center" vertical="center"/>
      <protection/>
    </xf>
    <xf numFmtId="2" fontId="4" fillId="3" borderId="28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2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" fillId="5" borderId="30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justify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2" fillId="0" borderId="26" xfId="0" applyFont="1" applyFill="1" applyBorder="1" applyAlignment="1" applyProtection="1">
      <alignment horizontal="justify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5" fillId="3" borderId="44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vertical="center"/>
      <protection/>
    </xf>
    <xf numFmtId="0" fontId="5" fillId="3" borderId="21" xfId="0" applyFont="1" applyFill="1" applyBorder="1" applyAlignment="1" applyProtection="1">
      <alignment horizontal="center" vertical="center"/>
      <protection/>
    </xf>
    <xf numFmtId="0" fontId="2" fillId="4" borderId="45" xfId="0" applyFont="1" applyFill="1" applyBorder="1" applyAlignment="1" applyProtection="1">
      <alignment horizontal="center" vertical="center"/>
      <protection/>
    </xf>
    <xf numFmtId="1" fontId="2" fillId="4" borderId="16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right" vertical="center"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2" borderId="49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/>
      <protection/>
    </xf>
    <xf numFmtId="1" fontId="2" fillId="4" borderId="21" xfId="0" applyNumberFormat="1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right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textRotation="90" wrapText="1"/>
      <protection/>
    </xf>
    <xf numFmtId="1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right" vertical="center"/>
      <protection/>
    </xf>
    <xf numFmtId="0" fontId="3" fillId="5" borderId="45" xfId="0" applyFont="1" applyFill="1" applyBorder="1" applyAlignment="1" applyProtection="1">
      <alignment horizontal="center" vertical="center"/>
      <protection/>
    </xf>
    <xf numFmtId="1" fontId="3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8" fillId="0" borderId="0" xfId="21" applyFont="1" applyAlignment="1" applyProtection="1">
      <alignment vertical="center" wrapText="1"/>
      <protection/>
    </xf>
    <xf numFmtId="0" fontId="9" fillId="0" borderId="0" xfId="21" applyFont="1" applyAlignment="1" applyProtection="1">
      <alignment wrapText="1"/>
      <protection/>
    </xf>
    <xf numFmtId="0" fontId="7" fillId="0" borderId="0" xfId="21" applyFont="1" applyProtection="1">
      <alignment/>
      <protection/>
    </xf>
    <xf numFmtId="0" fontId="10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 vertical="center"/>
      <protection/>
    </xf>
    <xf numFmtId="0" fontId="7" fillId="0" borderId="0" xfId="21" applyFont="1" applyAlignment="1" applyProtection="1">
      <alignment horizontal="right"/>
      <protection/>
    </xf>
    <xf numFmtId="0" fontId="13" fillId="6" borderId="51" xfId="21" applyFont="1" applyFill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/>
      <protection/>
    </xf>
    <xf numFmtId="0" fontId="7" fillId="0" borderId="52" xfId="21" applyFont="1" applyBorder="1" applyProtection="1">
      <alignment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3" fillId="6" borderId="51" xfId="21" applyFont="1" applyFill="1" applyBorder="1" applyAlignment="1" applyProtection="1">
      <alignment horizontal="right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7" fillId="0" borderId="0" xfId="21" applyFont="1" applyAlignment="1" applyProtection="1">
      <alignment horizontal="left" vertical="center"/>
      <protection locked="0"/>
    </xf>
    <xf numFmtId="0" fontId="7" fillId="0" borderId="53" xfId="21" applyFont="1" applyBorder="1" applyAlignment="1" applyProtection="1">
      <alignment horizontal="left" vertical="center"/>
      <protection locked="0"/>
    </xf>
    <xf numFmtId="0" fontId="11" fillId="0" borderId="54" xfId="21" applyFont="1" applyBorder="1" applyAlignment="1" applyProtection="1">
      <alignment horizontal="left" vertical="center"/>
      <protection locked="0"/>
    </xf>
    <xf numFmtId="0" fontId="7" fillId="0" borderId="54" xfId="21" applyFont="1" applyBorder="1" applyAlignment="1" applyProtection="1">
      <alignment horizontal="left" vertical="center"/>
      <protection locked="0"/>
    </xf>
    <xf numFmtId="0" fontId="7" fillId="0" borderId="0" xfId="21" applyFont="1" applyBorder="1" applyAlignment="1" applyProtection="1">
      <alignment horizontal="left" vertical="center"/>
      <protection locked="0"/>
    </xf>
    <xf numFmtId="0" fontId="7" fillId="0" borderId="0" xfId="21" applyFont="1" applyBorder="1" applyProtection="1">
      <alignment/>
      <protection/>
    </xf>
    <xf numFmtId="0" fontId="7" fillId="0" borderId="0" xfId="21" applyFont="1" applyBorder="1" applyProtection="1">
      <alignment/>
      <protection locked="0"/>
    </xf>
    <xf numFmtId="0" fontId="7" fillId="0" borderId="51" xfId="21" applyFont="1" applyBorder="1" applyAlignment="1" applyProtection="1">
      <alignment horizontal="left" vertical="center"/>
      <protection locked="0"/>
    </xf>
    <xf numFmtId="0" fontId="13" fillId="6" borderId="51" xfId="21" applyFont="1" applyFill="1" applyBorder="1" applyAlignment="1" applyProtection="1">
      <alignment horizontal="right" vertical="center" wrapText="1"/>
      <protection/>
    </xf>
    <xf numFmtId="0" fontId="7" fillId="0" borderId="51" xfId="21" applyFont="1" applyBorder="1" applyAlignment="1" applyProtection="1">
      <alignment horizontal="center" vertical="center"/>
      <protection locked="0"/>
    </xf>
    <xf numFmtId="0" fontId="13" fillId="6" borderId="51" xfId="21" applyFont="1" applyFill="1" applyBorder="1" applyAlignment="1" applyProtection="1">
      <alignment horizontal="right" vertical="center"/>
      <protection/>
    </xf>
    <xf numFmtId="0" fontId="7" fillId="0" borderId="51" xfId="21" applyFont="1" applyBorder="1" applyAlignment="1" applyProtection="1">
      <alignment horizontal="left" vertical="center"/>
      <protection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2" fontId="3" fillId="4" borderId="17" xfId="0" applyNumberFormat="1" applyFont="1" applyFill="1" applyBorder="1" applyAlignment="1" applyProtection="1">
      <alignment horizontal="left" vertical="center"/>
      <protection/>
    </xf>
    <xf numFmtId="2" fontId="3" fillId="4" borderId="27" xfId="0" applyNumberFormat="1" applyFont="1" applyFill="1" applyBorder="1" applyAlignment="1" applyProtection="1">
      <alignment horizontal="left" vertical="center"/>
      <protection/>
    </xf>
    <xf numFmtId="0" fontId="2" fillId="3" borderId="55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vertical="center"/>
      <protection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21" applyFont="1" applyAlignment="1" applyProtection="1">
      <alignment horizontal="center" vertical="center" wrapText="1"/>
      <protection/>
    </xf>
    <xf numFmtId="0" fontId="12" fillId="0" borderId="0" xfId="21" applyFont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22" xfId="0" applyFont="1" applyFill="1" applyBorder="1" applyAlignment="1" applyProtection="1">
      <alignment horizontal="center" vertical="center" textRotation="90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46" xfId="0" applyNumberFormat="1" applyFont="1" applyFill="1" applyBorder="1" applyAlignment="1" applyProtection="1">
      <alignment horizontal="center" vertical="center"/>
      <protection/>
    </xf>
    <xf numFmtId="1" fontId="2" fillId="2" borderId="35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164" fontId="2" fillId="2" borderId="9" xfId="0" applyNumberFormat="1" applyFont="1" applyFill="1" applyBorder="1" applyAlignment="1" applyProtection="1">
      <alignment horizontal="center" vertical="center" wrapText="1"/>
      <protection/>
    </xf>
    <xf numFmtId="164" fontId="2" fillId="2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164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56" xfId="0" applyFont="1" applyFill="1" applyBorder="1" applyAlignment="1" applyProtection="1">
      <alignment horizontal="center" vertical="center" textRotation="90" wrapText="1"/>
      <protection/>
    </xf>
    <xf numFmtId="1" fontId="2" fillId="2" borderId="47" xfId="0" applyNumberFormat="1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164" fontId="2" fillId="2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3" fillId="5" borderId="60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vertical="center" textRotation="90"/>
      <protection/>
    </xf>
    <xf numFmtId="0" fontId="3" fillId="2" borderId="59" xfId="0" applyFont="1" applyFill="1" applyBorder="1" applyAlignment="1" applyProtection="1">
      <alignment horizontal="center" vertical="center" textRotation="90"/>
      <protection/>
    </xf>
    <xf numFmtId="0" fontId="3" fillId="2" borderId="50" xfId="0" applyFont="1" applyFill="1" applyBorder="1" applyAlignment="1" applyProtection="1">
      <alignment horizontal="center" vertical="center" textRotation="90"/>
      <protection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2" borderId="62" xfId="0" applyNumberFormat="1" applyFont="1" applyFill="1" applyBorder="1" applyAlignment="1" applyProtection="1">
      <alignment horizontal="center" vertical="center"/>
      <protection/>
    </xf>
    <xf numFmtId="1" fontId="2" fillId="2" borderId="36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17" fillId="0" borderId="0" xfId="0" applyFont="1"/>
    <xf numFmtId="0" fontId="18" fillId="0" borderId="0" xfId="0" applyFont="1" applyProtection="1">
      <protection/>
    </xf>
    <xf numFmtId="0" fontId="18" fillId="0" borderId="0" xfId="0" applyFont="1" applyFill="1" applyProtection="1">
      <protection/>
    </xf>
    <xf numFmtId="0" fontId="18" fillId="0" borderId="9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vertical="center"/>
      <protection/>
    </xf>
    <xf numFmtId="0" fontId="19" fillId="0" borderId="7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 applyProtection="1">
      <alignment vertical="center"/>
      <protection/>
    </xf>
    <xf numFmtId="0" fontId="17" fillId="0" borderId="2" xfId="0" applyFont="1" applyBorder="1" applyAlignment="1" applyProtection="1">
      <alignment horizontal="left" indent="1"/>
      <protection/>
    </xf>
    <xf numFmtId="0" fontId="17" fillId="0" borderId="9" xfId="0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64" xfId="0" applyFont="1" applyFill="1" applyBorder="1" applyAlignment="1" applyProtection="1">
      <alignment horizontal="center"/>
      <protection locked="0"/>
    </xf>
    <xf numFmtId="0" fontId="19" fillId="0" borderId="2" xfId="0" applyFont="1" applyBorder="1" applyProtection="1">
      <protection/>
    </xf>
    <xf numFmtId="0" fontId="19" fillId="0" borderId="2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indent="1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7" fillId="0" borderId="0" xfId="0" applyFont="1" applyBorder="1" applyProtection="1">
      <protection/>
    </xf>
    <xf numFmtId="0" fontId="17" fillId="0" borderId="0" xfId="0" applyFont="1" applyFill="1" applyBorder="1" applyProtection="1">
      <protection/>
    </xf>
    <xf numFmtId="0" fontId="17" fillId="0" borderId="0" xfId="0" applyFont="1" applyFill="1" applyBorder="1" applyAlignment="1" applyProtection="1">
      <alignment vertical="justify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B7" sqref="B7"/>
    </sheetView>
  </sheetViews>
  <sheetFormatPr defaultColWidth="8.8515625" defaultRowHeight="15"/>
  <cols>
    <col min="1" max="1" width="23.8515625" style="52" customWidth="1"/>
    <col min="2" max="2" width="20.28125" style="52" customWidth="1"/>
    <col min="3" max="3" width="34.57421875" style="52" customWidth="1"/>
    <col min="4" max="4" width="23.57421875" style="52" customWidth="1"/>
    <col min="5" max="5" width="26.28125" style="52" customWidth="1"/>
    <col min="6" max="6" width="11.57421875" style="52" customWidth="1"/>
    <col min="7" max="16384" width="8.8515625" style="52" customWidth="1"/>
  </cols>
  <sheetData>
    <row r="1" spans="1:8" ht="15">
      <c r="A1" s="195" t="s">
        <v>13</v>
      </c>
      <c r="B1" s="195"/>
      <c r="C1" s="195"/>
      <c r="D1" s="195"/>
      <c r="E1" s="195"/>
      <c r="F1" s="195"/>
      <c r="G1" s="195"/>
      <c r="H1" s="195"/>
    </row>
    <row r="2" spans="1:8" ht="15">
      <c r="A2" s="195"/>
      <c r="B2" s="195"/>
      <c r="C2" s="195"/>
      <c r="D2" s="195"/>
      <c r="E2" s="195"/>
      <c r="F2" s="195"/>
      <c r="G2" s="195"/>
      <c r="H2" s="195"/>
    </row>
    <row r="3" spans="1:8" ht="15">
      <c r="A3" s="195"/>
      <c r="B3" s="195"/>
      <c r="C3" s="195"/>
      <c r="D3" s="195"/>
      <c r="E3" s="195"/>
      <c r="F3" s="195"/>
      <c r="G3" s="195"/>
      <c r="H3" s="195"/>
    </row>
    <row r="4" spans="1:8" ht="15.5">
      <c r="A4" s="151"/>
      <c r="B4" s="151"/>
      <c r="C4" s="151"/>
      <c r="D4" s="151"/>
      <c r="E4" s="151"/>
      <c r="F4" s="151"/>
      <c r="G4" s="151"/>
      <c r="H4" s="151"/>
    </row>
    <row r="5" spans="1:8" ht="15.5">
      <c r="A5" s="195" t="s">
        <v>14</v>
      </c>
      <c r="B5" s="195"/>
      <c r="C5" s="195"/>
      <c r="D5" s="195"/>
      <c r="E5" s="195"/>
      <c r="F5" s="195"/>
      <c r="G5" s="195"/>
      <c r="H5" s="195"/>
    </row>
    <row r="6" spans="1:8" ht="15.5">
      <c r="A6" s="142"/>
      <c r="B6" s="143"/>
      <c r="C6" s="143"/>
      <c r="D6" s="144"/>
      <c r="E6" s="144"/>
      <c r="F6" s="144"/>
      <c r="G6" s="144"/>
      <c r="H6" s="144"/>
    </row>
    <row r="7" spans="1:8" ht="20" customHeight="1">
      <c r="A7" s="145" t="s">
        <v>15</v>
      </c>
      <c r="B7" s="158"/>
      <c r="C7" s="159"/>
      <c r="D7" s="159"/>
      <c r="E7" s="159"/>
      <c r="F7" s="159"/>
      <c r="G7" s="162"/>
      <c r="H7" s="162"/>
    </row>
    <row r="8" spans="1:8" ht="20" customHeight="1">
      <c r="A8" s="145" t="s">
        <v>12</v>
      </c>
      <c r="B8" s="160"/>
      <c r="C8" s="161"/>
      <c r="D8" s="161"/>
      <c r="E8" s="144"/>
      <c r="F8" s="144"/>
      <c r="G8" s="144"/>
      <c r="H8" s="144"/>
    </row>
    <row r="9" spans="1:8" ht="27.75" customHeight="1">
      <c r="A9" s="146"/>
      <c r="B9" s="196" t="s">
        <v>16</v>
      </c>
      <c r="C9" s="196"/>
      <c r="D9" s="196"/>
      <c r="E9" s="196"/>
      <c r="F9" s="144"/>
      <c r="G9" s="144"/>
      <c r="H9" s="144"/>
    </row>
    <row r="10" spans="1:8" ht="15">
      <c r="A10" s="144"/>
      <c r="B10" s="144"/>
      <c r="C10" s="144"/>
      <c r="D10" s="144"/>
      <c r="E10" s="144"/>
      <c r="F10" s="144"/>
      <c r="G10" s="144"/>
      <c r="H10" s="144"/>
    </row>
    <row r="11" spans="1:8" ht="28">
      <c r="A11" s="147"/>
      <c r="B11" s="166" t="s">
        <v>17</v>
      </c>
      <c r="C11" s="148" t="s">
        <v>18</v>
      </c>
      <c r="D11" s="148" t="s">
        <v>19</v>
      </c>
      <c r="E11" s="148" t="s">
        <v>20</v>
      </c>
      <c r="F11" s="148" t="s">
        <v>21</v>
      </c>
      <c r="G11" s="144"/>
      <c r="H11" s="144"/>
    </row>
    <row r="12" spans="1:8" ht="23.5" customHeight="1">
      <c r="A12" s="144"/>
      <c r="B12" s="156" t="s">
        <v>22</v>
      </c>
      <c r="C12" s="165"/>
      <c r="D12" s="165"/>
      <c r="E12" s="165"/>
      <c r="F12" s="167"/>
      <c r="G12" s="144"/>
      <c r="H12" s="144"/>
    </row>
    <row r="13" spans="1:8" ht="15">
      <c r="A13" s="144"/>
      <c r="B13" s="144"/>
      <c r="C13" s="144"/>
      <c r="D13" s="144"/>
      <c r="E13" s="144"/>
      <c r="F13" s="144"/>
      <c r="G13" s="144"/>
      <c r="H13" s="144"/>
    </row>
    <row r="14" spans="1:8" ht="25" customHeight="1">
      <c r="A14" s="147"/>
      <c r="B14" s="168" t="s">
        <v>23</v>
      </c>
      <c r="C14" s="169"/>
      <c r="D14" s="169"/>
      <c r="E14" s="169"/>
      <c r="F14" s="169"/>
      <c r="G14" s="144"/>
      <c r="H14" s="144"/>
    </row>
    <row r="15" spans="1:8" ht="15">
      <c r="A15" s="144"/>
      <c r="B15" s="144"/>
      <c r="C15" s="144"/>
      <c r="D15" s="144"/>
      <c r="E15" s="144"/>
      <c r="F15" s="144"/>
      <c r="G15" s="144"/>
      <c r="H15" s="144"/>
    </row>
    <row r="16" spans="1:8" ht="15">
      <c r="A16" s="149" t="s">
        <v>24</v>
      </c>
      <c r="B16" s="144"/>
      <c r="C16" s="144"/>
      <c r="D16" s="144"/>
      <c r="E16" s="144"/>
      <c r="F16" s="144"/>
      <c r="G16" s="163"/>
      <c r="H16" s="163"/>
    </row>
    <row r="17" spans="1:8" ht="20" customHeight="1">
      <c r="A17" s="145" t="s">
        <v>25</v>
      </c>
      <c r="B17" s="4"/>
      <c r="C17" s="4"/>
      <c r="D17" s="4"/>
      <c r="E17" s="4"/>
      <c r="F17" s="4"/>
      <c r="G17" s="164"/>
      <c r="H17" s="164"/>
    </row>
    <row r="18" spans="1:8" ht="20" customHeight="1">
      <c r="A18" s="145" t="s">
        <v>20</v>
      </c>
      <c r="B18" s="150"/>
      <c r="C18" s="150"/>
      <c r="D18" s="150"/>
      <c r="E18" s="150"/>
      <c r="F18" s="150"/>
      <c r="G18" s="164"/>
      <c r="H18" s="164"/>
    </row>
  </sheetData>
  <sheetProtection algorithmName="SHA-512" hashValue="uqhmJlkhz7rprupTdlkg/Z3/qkaxKlKvdG9Oz8ixhvcRgfSiMMhpGOOlY64c45xdI2AEhXVrROcpkh4HIi7KCg==" saltValue="yAoDD4dd3vj5cZzEnORMJw==" spinCount="100000" sheet="1" objects="1" scenarios="1"/>
  <mergeCells count="3">
    <mergeCell ref="A1:H3"/>
    <mergeCell ref="A5:H5"/>
    <mergeCell ref="B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showGridLines="0" tabSelected="1" zoomScale="90" zoomScaleNormal="90" zoomScaleSheetLayoutView="40" workbookViewId="0" topLeftCell="A1">
      <selection activeCell="L8" sqref="L8"/>
    </sheetView>
  </sheetViews>
  <sheetFormatPr defaultColWidth="8.8515625" defaultRowHeight="15"/>
  <cols>
    <col min="1" max="1" width="4.57421875" style="52" customWidth="1"/>
    <col min="2" max="3" width="8.8515625" style="52" customWidth="1"/>
    <col min="4" max="4" width="15.8515625" style="52" customWidth="1"/>
    <col min="5" max="5" width="8.8515625" style="52" customWidth="1"/>
    <col min="6" max="6" width="70.8515625" style="52" customWidth="1"/>
    <col min="7" max="7" width="13.421875" style="53" customWidth="1"/>
    <col min="8" max="8" width="18.00390625" style="52" customWidth="1"/>
    <col min="9" max="9" width="8.00390625" style="52" customWidth="1"/>
    <col min="10" max="11" width="8.8515625" style="52" customWidth="1"/>
    <col min="12" max="12" width="29.00390625" style="52" customWidth="1"/>
    <col min="13" max="14" width="8.8515625" style="52" customWidth="1"/>
    <col min="15" max="15" width="42.421875" style="52" customWidth="1"/>
    <col min="16" max="16384" width="8.8515625" style="52" customWidth="1"/>
  </cols>
  <sheetData>
    <row r="1" spans="1:15" ht="15">
      <c r="A1" s="11"/>
      <c r="B1" s="234"/>
      <c r="C1" s="234"/>
      <c r="D1" s="234"/>
      <c r="E1" s="234"/>
      <c r="F1" s="234"/>
      <c r="G1" s="234"/>
      <c r="H1" s="234"/>
      <c r="I1" s="153"/>
      <c r="J1" s="12"/>
      <c r="K1" s="11"/>
      <c r="L1" s="11"/>
      <c r="M1" s="12"/>
      <c r="N1" s="11"/>
      <c r="O1" s="11"/>
    </row>
    <row r="2" spans="1:15" ht="15" customHeight="1" thickBot="1">
      <c r="A2" s="11"/>
      <c r="B2" s="235" t="s">
        <v>26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5" thickBot="1">
      <c r="A3" s="11"/>
      <c r="B3" s="153"/>
      <c r="C3" s="153"/>
      <c r="D3" s="153"/>
      <c r="E3" s="153"/>
      <c r="F3" s="153"/>
      <c r="G3" s="153"/>
      <c r="H3" s="153"/>
      <c r="I3" s="153"/>
      <c r="J3" s="244" t="s">
        <v>27</v>
      </c>
      <c r="K3" s="245"/>
      <c r="L3" s="245"/>
      <c r="M3" s="245"/>
      <c r="N3" s="245"/>
      <c r="O3" s="246"/>
    </row>
    <row r="4" spans="10:15" ht="15" thickBot="1">
      <c r="J4" s="244"/>
      <c r="K4" s="245"/>
      <c r="L4" s="246"/>
      <c r="M4" s="244"/>
      <c r="N4" s="245"/>
      <c r="O4" s="246"/>
    </row>
    <row r="5" spans="1:15" ht="21.5" thickBot="1">
      <c r="A5" s="54"/>
      <c r="B5" s="55" t="s">
        <v>51</v>
      </c>
      <c r="C5" s="57" t="s">
        <v>50</v>
      </c>
      <c r="D5" s="56" t="s">
        <v>52</v>
      </c>
      <c r="E5" s="57" t="s">
        <v>50</v>
      </c>
      <c r="F5" s="58" t="s">
        <v>53</v>
      </c>
      <c r="G5" s="225" t="s">
        <v>54</v>
      </c>
      <c r="H5" s="226"/>
      <c r="I5" s="227"/>
      <c r="J5" s="13" t="s">
        <v>0</v>
      </c>
      <c r="K5" s="14" t="s">
        <v>28</v>
      </c>
      <c r="L5" s="15" t="s">
        <v>29</v>
      </c>
      <c r="M5" s="13" t="s">
        <v>0</v>
      </c>
      <c r="N5" s="14" t="s">
        <v>28</v>
      </c>
      <c r="O5" s="15" t="s">
        <v>29</v>
      </c>
    </row>
    <row r="6" spans="1:15" ht="15" thickBot="1">
      <c r="A6" s="54"/>
      <c r="B6" s="55"/>
      <c r="C6" s="59"/>
      <c r="D6" s="60"/>
      <c r="E6" s="61"/>
      <c r="F6" s="62"/>
      <c r="G6" s="63" t="s">
        <v>8</v>
      </c>
      <c r="H6" s="64" t="s">
        <v>55</v>
      </c>
      <c r="I6" s="64" t="s">
        <v>56</v>
      </c>
      <c r="J6" s="16"/>
      <c r="K6" s="17"/>
      <c r="L6" s="18"/>
      <c r="M6" s="16"/>
      <c r="N6" s="17"/>
      <c r="O6" s="18"/>
    </row>
    <row r="7" spans="1:15" ht="33.75" customHeight="1">
      <c r="A7" s="54"/>
      <c r="B7" s="236" t="s">
        <v>104</v>
      </c>
      <c r="C7" s="239">
        <v>200</v>
      </c>
      <c r="D7" s="231" t="s">
        <v>48</v>
      </c>
      <c r="E7" s="228">
        <v>20</v>
      </c>
      <c r="F7" s="65" t="s">
        <v>49</v>
      </c>
      <c r="G7" s="66">
        <v>15</v>
      </c>
      <c r="H7" s="67" t="s">
        <v>9</v>
      </c>
      <c r="I7" s="68">
        <f>G7</f>
        <v>15</v>
      </c>
      <c r="J7" s="1"/>
      <c r="K7" s="19">
        <v>0</v>
      </c>
      <c r="L7" s="170"/>
      <c r="M7" s="1"/>
      <c r="N7" s="8"/>
      <c r="O7" s="170"/>
    </row>
    <row r="8" spans="1:15" ht="33.75" customHeight="1">
      <c r="A8" s="54"/>
      <c r="B8" s="237"/>
      <c r="C8" s="240"/>
      <c r="D8" s="232"/>
      <c r="E8" s="229"/>
      <c r="F8" s="69" t="s">
        <v>30</v>
      </c>
      <c r="G8" s="70">
        <v>8</v>
      </c>
      <c r="H8" s="71" t="s">
        <v>9</v>
      </c>
      <c r="I8" s="72">
        <f>G8</f>
        <v>8</v>
      </c>
      <c r="J8" s="3"/>
      <c r="K8" s="21">
        <f aca="true" t="shared" si="0" ref="K8:K57">IF(J8*G8&gt;I8,I8,G8*J8)</f>
        <v>0</v>
      </c>
      <c r="L8" s="171"/>
      <c r="M8" s="3"/>
      <c r="N8" s="9"/>
      <c r="O8" s="171"/>
    </row>
    <row r="9" spans="1:15" ht="33.75" customHeight="1">
      <c r="A9" s="54"/>
      <c r="B9" s="237"/>
      <c r="C9" s="240"/>
      <c r="D9" s="232"/>
      <c r="E9" s="229"/>
      <c r="F9" s="69" t="s">
        <v>31</v>
      </c>
      <c r="G9" s="70">
        <v>5</v>
      </c>
      <c r="H9" s="71" t="s">
        <v>9</v>
      </c>
      <c r="I9" s="72">
        <f>G9</f>
        <v>5</v>
      </c>
      <c r="J9" s="3"/>
      <c r="K9" s="21">
        <f t="shared" si="0"/>
        <v>0</v>
      </c>
      <c r="L9" s="171"/>
      <c r="M9" s="3"/>
      <c r="N9" s="9"/>
      <c r="O9" s="171"/>
    </row>
    <row r="10" spans="1:15" ht="33.75" customHeight="1" thickBot="1">
      <c r="A10" s="54"/>
      <c r="B10" s="237"/>
      <c r="C10" s="240"/>
      <c r="D10" s="233"/>
      <c r="E10" s="230"/>
      <c r="F10" s="69" t="s">
        <v>32</v>
      </c>
      <c r="G10" s="73">
        <v>3</v>
      </c>
      <c r="H10" s="33" t="s">
        <v>9</v>
      </c>
      <c r="I10" s="74">
        <f>G10</f>
        <v>3</v>
      </c>
      <c r="J10" s="2"/>
      <c r="K10" s="22">
        <f t="shared" si="0"/>
        <v>0</v>
      </c>
      <c r="L10" s="172"/>
      <c r="M10" s="2"/>
      <c r="N10" s="10"/>
      <c r="O10" s="172"/>
    </row>
    <row r="11" spans="1:15" ht="15" thickBot="1">
      <c r="A11" s="54"/>
      <c r="B11" s="237"/>
      <c r="C11" s="240"/>
      <c r="D11" s="97"/>
      <c r="E11" s="97"/>
      <c r="F11" s="97"/>
      <c r="G11" s="97"/>
      <c r="H11" s="97"/>
      <c r="I11" s="97"/>
      <c r="J11" s="97"/>
      <c r="K11" s="97">
        <f>SUM(K7:K10)</f>
        <v>0</v>
      </c>
      <c r="L11" s="173"/>
      <c r="M11" s="23"/>
      <c r="N11" s="24"/>
      <c r="O11" s="173"/>
    </row>
    <row r="12" spans="1:15" ht="40.5" customHeight="1" thickBot="1">
      <c r="A12" s="54"/>
      <c r="B12" s="237"/>
      <c r="C12" s="240"/>
      <c r="D12" s="222" t="s">
        <v>57</v>
      </c>
      <c r="E12" s="228">
        <v>10</v>
      </c>
      <c r="F12" s="154" t="s">
        <v>33</v>
      </c>
      <c r="G12" s="27">
        <v>5</v>
      </c>
      <c r="H12" s="26" t="s">
        <v>59</v>
      </c>
      <c r="I12" s="75">
        <v>5</v>
      </c>
      <c r="J12" s="5"/>
      <c r="K12" s="26">
        <f>IF(J12*G12&gt;I12,I12,G12*J12)</f>
        <v>0</v>
      </c>
      <c r="L12" s="178"/>
      <c r="M12" s="1"/>
      <c r="N12" s="8"/>
      <c r="O12" s="170"/>
    </row>
    <row r="13" spans="1:15" ht="40.5" customHeight="1" thickBot="1">
      <c r="A13" s="54"/>
      <c r="B13" s="237"/>
      <c r="C13" s="240"/>
      <c r="D13" s="223"/>
      <c r="E13" s="229"/>
      <c r="F13" s="76" t="s">
        <v>58</v>
      </c>
      <c r="G13" s="29">
        <v>3</v>
      </c>
      <c r="H13" s="26" t="s">
        <v>59</v>
      </c>
      <c r="I13" s="77">
        <v>3</v>
      </c>
      <c r="J13" s="6"/>
      <c r="K13" s="28">
        <f t="shared" si="0"/>
        <v>0</v>
      </c>
      <c r="L13" s="179"/>
      <c r="M13" s="2"/>
      <c r="N13" s="10"/>
      <c r="O13" s="172"/>
    </row>
    <row r="14" spans="1:15" ht="40.5" customHeight="1" thickBot="1">
      <c r="A14" s="54"/>
      <c r="B14" s="237"/>
      <c r="C14" s="240"/>
      <c r="D14" s="223"/>
      <c r="E14" s="229"/>
      <c r="F14" s="76" t="s">
        <v>149</v>
      </c>
      <c r="G14" s="29">
        <v>1</v>
      </c>
      <c r="H14" s="26" t="s">
        <v>59</v>
      </c>
      <c r="I14" s="77">
        <v>5</v>
      </c>
      <c r="J14" s="6"/>
      <c r="K14" s="28">
        <f t="shared" si="0"/>
        <v>0</v>
      </c>
      <c r="L14" s="179"/>
      <c r="M14" s="2"/>
      <c r="N14" s="10"/>
      <c r="O14" s="172"/>
    </row>
    <row r="15" spans="1:15" ht="40.5" customHeight="1" thickBot="1">
      <c r="A15" s="54"/>
      <c r="B15" s="237"/>
      <c r="C15" s="240"/>
      <c r="D15" s="224"/>
      <c r="E15" s="230"/>
      <c r="F15" s="76" t="s">
        <v>150</v>
      </c>
      <c r="G15" s="29">
        <v>0.5</v>
      </c>
      <c r="H15" s="26" t="s">
        <v>59</v>
      </c>
      <c r="I15" s="79">
        <v>4</v>
      </c>
      <c r="J15" s="7"/>
      <c r="K15" s="28">
        <f t="shared" si="0"/>
        <v>0</v>
      </c>
      <c r="L15" s="179"/>
      <c r="M15" s="3"/>
      <c r="N15" s="9"/>
      <c r="O15" s="171"/>
    </row>
    <row r="16" spans="1:15" ht="15" thickBot="1">
      <c r="A16" s="54"/>
      <c r="B16" s="237"/>
      <c r="C16" s="240"/>
      <c r="D16" s="97"/>
      <c r="E16" s="97"/>
      <c r="F16" s="97"/>
      <c r="G16" s="97"/>
      <c r="H16" s="97"/>
      <c r="I16" s="97"/>
      <c r="J16" s="97"/>
      <c r="K16" s="31">
        <f>SUM(K12:K15)</f>
        <v>0</v>
      </c>
      <c r="L16" s="174"/>
      <c r="M16" s="30"/>
      <c r="N16" s="31"/>
      <c r="O16" s="174"/>
    </row>
    <row r="17" spans="2:15" ht="33.5" customHeight="1">
      <c r="B17" s="237"/>
      <c r="C17" s="240"/>
      <c r="D17" s="222" t="s">
        <v>153</v>
      </c>
      <c r="E17" s="228">
        <v>5</v>
      </c>
      <c r="F17" s="242" t="s">
        <v>34</v>
      </c>
      <c r="G17" s="80">
        <v>2</v>
      </c>
      <c r="H17" s="80" t="s">
        <v>61</v>
      </c>
      <c r="I17" s="66">
        <v>4</v>
      </c>
      <c r="J17" s="1"/>
      <c r="K17" s="19">
        <f t="shared" si="0"/>
        <v>0</v>
      </c>
      <c r="L17" s="170"/>
      <c r="M17" s="1"/>
      <c r="N17" s="8"/>
      <c r="O17" s="170"/>
    </row>
    <row r="18" spans="2:15" ht="30" customHeight="1">
      <c r="B18" s="237"/>
      <c r="C18" s="240"/>
      <c r="D18" s="223"/>
      <c r="E18" s="229"/>
      <c r="F18" s="243"/>
      <c r="G18" s="71">
        <v>1</v>
      </c>
      <c r="H18" s="71" t="s">
        <v>60</v>
      </c>
      <c r="I18" s="72">
        <v>2</v>
      </c>
      <c r="J18" s="3"/>
      <c r="K18" s="21">
        <f t="shared" si="0"/>
        <v>0</v>
      </c>
      <c r="L18" s="171"/>
      <c r="M18" s="3"/>
      <c r="N18" s="9"/>
      <c r="O18" s="171"/>
    </row>
    <row r="19" spans="2:15" ht="35.25" customHeight="1" thickBot="1">
      <c r="B19" s="237"/>
      <c r="C19" s="240"/>
      <c r="D19" s="224"/>
      <c r="E19" s="230"/>
      <c r="F19" s="76" t="s">
        <v>35</v>
      </c>
      <c r="G19" s="82">
        <v>5</v>
      </c>
      <c r="H19" s="43" t="s">
        <v>9</v>
      </c>
      <c r="I19" s="83">
        <v>5</v>
      </c>
      <c r="J19" s="180"/>
      <c r="K19" s="22">
        <f t="shared" si="0"/>
        <v>0</v>
      </c>
      <c r="L19" s="181"/>
      <c r="M19" s="180"/>
      <c r="N19" s="10"/>
      <c r="O19" s="181"/>
    </row>
    <row r="20" spans="2:15" ht="15" thickBot="1">
      <c r="B20" s="237"/>
      <c r="C20" s="240"/>
      <c r="D20" s="97"/>
      <c r="E20" s="97"/>
      <c r="F20" s="97"/>
      <c r="G20" s="97"/>
      <c r="H20" s="97"/>
      <c r="I20" s="97"/>
      <c r="J20" s="23"/>
      <c r="K20" s="24">
        <f>SUM(K17:K19)</f>
        <v>0</v>
      </c>
      <c r="L20" s="173"/>
      <c r="M20" s="23"/>
      <c r="N20" s="24"/>
      <c r="O20" s="173"/>
    </row>
    <row r="21" spans="2:15" ht="14.5" customHeight="1">
      <c r="B21" s="237"/>
      <c r="C21" s="240"/>
      <c r="D21" s="231" t="s">
        <v>154</v>
      </c>
      <c r="E21" s="228">
        <v>80</v>
      </c>
      <c r="F21" s="84" t="s">
        <v>36</v>
      </c>
      <c r="G21" s="66">
        <v>2</v>
      </c>
      <c r="H21" s="67" t="s">
        <v>62</v>
      </c>
      <c r="I21" s="68">
        <v>6</v>
      </c>
      <c r="J21" s="1"/>
      <c r="K21" s="19">
        <f t="shared" si="0"/>
        <v>0</v>
      </c>
      <c r="L21" s="170"/>
      <c r="M21" s="1"/>
      <c r="N21" s="8"/>
      <c r="O21" s="170"/>
    </row>
    <row r="22" spans="2:15" ht="15">
      <c r="B22" s="237"/>
      <c r="C22" s="240"/>
      <c r="D22" s="232"/>
      <c r="E22" s="229"/>
      <c r="F22" s="85" t="s">
        <v>37</v>
      </c>
      <c r="G22" s="73">
        <v>5</v>
      </c>
      <c r="H22" s="33" t="s">
        <v>63</v>
      </c>
      <c r="I22" s="74">
        <v>25</v>
      </c>
      <c r="J22" s="2"/>
      <c r="K22" s="22">
        <f t="shared" si="0"/>
        <v>0</v>
      </c>
      <c r="L22" s="172"/>
      <c r="M22" s="2"/>
      <c r="N22" s="10"/>
      <c r="O22" s="172"/>
    </row>
    <row r="23" spans="2:15" ht="15">
      <c r="B23" s="237"/>
      <c r="C23" s="240"/>
      <c r="D23" s="232"/>
      <c r="E23" s="229"/>
      <c r="F23" s="85" t="s">
        <v>38</v>
      </c>
      <c r="G23" s="73">
        <v>3</v>
      </c>
      <c r="H23" s="33" t="s">
        <v>63</v>
      </c>
      <c r="I23" s="74">
        <f>G23*10</f>
        <v>30</v>
      </c>
      <c r="J23" s="2"/>
      <c r="K23" s="22">
        <f t="shared" si="0"/>
        <v>0</v>
      </c>
      <c r="L23" s="172"/>
      <c r="M23" s="2"/>
      <c r="N23" s="10"/>
      <c r="O23" s="172"/>
    </row>
    <row r="24" spans="2:15" ht="15">
      <c r="B24" s="237"/>
      <c r="C24" s="240"/>
      <c r="D24" s="232"/>
      <c r="E24" s="229"/>
      <c r="F24" s="86" t="s">
        <v>39</v>
      </c>
      <c r="G24" s="87">
        <v>2</v>
      </c>
      <c r="H24" s="33" t="s">
        <v>63</v>
      </c>
      <c r="I24" s="83">
        <f>G24*10</f>
        <v>20</v>
      </c>
      <c r="J24" s="2"/>
      <c r="K24" s="22">
        <f t="shared" si="0"/>
        <v>0</v>
      </c>
      <c r="L24" s="172"/>
      <c r="M24" s="2"/>
      <c r="N24" s="10"/>
      <c r="O24" s="172"/>
    </row>
    <row r="25" spans="2:15" ht="15">
      <c r="B25" s="237"/>
      <c r="C25" s="240"/>
      <c r="D25" s="232"/>
      <c r="E25" s="229"/>
      <c r="F25" s="88" t="s">
        <v>40</v>
      </c>
      <c r="G25" s="87">
        <v>2</v>
      </c>
      <c r="H25" s="33" t="s">
        <v>63</v>
      </c>
      <c r="I25" s="83">
        <v>20</v>
      </c>
      <c r="J25" s="2"/>
      <c r="K25" s="22">
        <f t="shared" si="0"/>
        <v>0</v>
      </c>
      <c r="L25" s="172"/>
      <c r="M25" s="2"/>
      <c r="N25" s="10"/>
      <c r="O25" s="172"/>
    </row>
    <row r="26" spans="2:15" ht="15">
      <c r="B26" s="237"/>
      <c r="C26" s="240"/>
      <c r="D26" s="232"/>
      <c r="E26" s="229"/>
      <c r="F26" s="89" t="s">
        <v>41</v>
      </c>
      <c r="G26" s="90">
        <v>1</v>
      </c>
      <c r="H26" s="33" t="s">
        <v>63</v>
      </c>
      <c r="I26" s="83">
        <v>10</v>
      </c>
      <c r="J26" s="180"/>
      <c r="K26" s="22">
        <f t="shared" si="0"/>
        <v>0</v>
      </c>
      <c r="L26" s="181"/>
      <c r="M26" s="180"/>
      <c r="N26" s="10"/>
      <c r="O26" s="181"/>
    </row>
    <row r="27" spans="2:15" ht="84" customHeight="1">
      <c r="B27" s="237"/>
      <c r="C27" s="240"/>
      <c r="D27" s="232"/>
      <c r="E27" s="229"/>
      <c r="F27" s="89" t="s">
        <v>42</v>
      </c>
      <c r="G27" s="90">
        <v>0.25</v>
      </c>
      <c r="H27" s="33" t="s">
        <v>64</v>
      </c>
      <c r="I27" s="91">
        <f>G27*10</f>
        <v>2.5</v>
      </c>
      <c r="J27" s="180"/>
      <c r="K27" s="32">
        <f t="shared" si="0"/>
        <v>0</v>
      </c>
      <c r="L27" s="181"/>
      <c r="M27" s="180"/>
      <c r="N27" s="182"/>
      <c r="O27" s="181"/>
    </row>
    <row r="28" spans="2:15" ht="15">
      <c r="B28" s="237"/>
      <c r="C28" s="240"/>
      <c r="D28" s="232"/>
      <c r="E28" s="229"/>
      <c r="F28" s="89" t="s">
        <v>43</v>
      </c>
      <c r="G28" s="70">
        <v>0.25</v>
      </c>
      <c r="H28" s="33" t="s">
        <v>64</v>
      </c>
      <c r="I28" s="92">
        <v>10</v>
      </c>
      <c r="J28" s="180"/>
      <c r="K28" s="32">
        <f t="shared" si="0"/>
        <v>0</v>
      </c>
      <c r="L28" s="181"/>
      <c r="M28" s="180"/>
      <c r="N28" s="182"/>
      <c r="O28" s="181"/>
    </row>
    <row r="29" spans="2:15" ht="14.5" customHeight="1">
      <c r="B29" s="237"/>
      <c r="C29" s="240"/>
      <c r="D29" s="232"/>
      <c r="E29" s="229"/>
      <c r="F29" s="89" t="s">
        <v>44</v>
      </c>
      <c r="G29" s="70">
        <v>5</v>
      </c>
      <c r="H29" s="71" t="s">
        <v>69</v>
      </c>
      <c r="I29" s="92">
        <v>25</v>
      </c>
      <c r="J29" s="180"/>
      <c r="K29" s="32">
        <f t="shared" si="0"/>
        <v>0</v>
      </c>
      <c r="L29" s="181"/>
      <c r="M29" s="180"/>
      <c r="N29" s="182"/>
      <c r="O29" s="181"/>
    </row>
    <row r="30" spans="2:15" ht="15">
      <c r="B30" s="237"/>
      <c r="C30" s="240"/>
      <c r="D30" s="232"/>
      <c r="E30" s="229"/>
      <c r="F30" s="89" t="s">
        <v>65</v>
      </c>
      <c r="G30" s="70">
        <v>3</v>
      </c>
      <c r="H30" s="71" t="s">
        <v>69</v>
      </c>
      <c r="I30" s="92">
        <f>G30*10</f>
        <v>30</v>
      </c>
      <c r="J30" s="180"/>
      <c r="K30" s="32">
        <f t="shared" si="0"/>
        <v>0</v>
      </c>
      <c r="L30" s="181"/>
      <c r="M30" s="180"/>
      <c r="N30" s="182"/>
      <c r="O30" s="181"/>
    </row>
    <row r="31" spans="2:15" ht="15">
      <c r="B31" s="237"/>
      <c r="C31" s="240"/>
      <c r="D31" s="232"/>
      <c r="E31" s="229"/>
      <c r="F31" s="89" t="s">
        <v>66</v>
      </c>
      <c r="G31" s="70">
        <v>3</v>
      </c>
      <c r="H31" s="71" t="s">
        <v>69</v>
      </c>
      <c r="I31" s="92">
        <f>G31*5</f>
        <v>15</v>
      </c>
      <c r="J31" s="180"/>
      <c r="K31" s="32">
        <f t="shared" si="0"/>
        <v>0</v>
      </c>
      <c r="L31" s="181"/>
      <c r="M31" s="180"/>
      <c r="N31" s="182"/>
      <c r="O31" s="181"/>
    </row>
    <row r="32" spans="2:15" ht="14.5" customHeight="1">
      <c r="B32" s="237"/>
      <c r="C32" s="240"/>
      <c r="D32" s="232"/>
      <c r="E32" s="229"/>
      <c r="F32" s="89" t="s">
        <v>67</v>
      </c>
      <c r="G32" s="70">
        <v>2</v>
      </c>
      <c r="H32" s="71" t="s">
        <v>69</v>
      </c>
      <c r="I32" s="92">
        <v>6</v>
      </c>
      <c r="J32" s="180"/>
      <c r="K32" s="32">
        <f t="shared" si="0"/>
        <v>0</v>
      </c>
      <c r="L32" s="181"/>
      <c r="M32" s="180"/>
      <c r="N32" s="182"/>
      <c r="O32" s="181"/>
    </row>
    <row r="33" spans="2:15" ht="15" thickBot="1">
      <c r="B33" s="237"/>
      <c r="C33" s="240"/>
      <c r="D33" s="233"/>
      <c r="E33" s="230"/>
      <c r="F33" s="89" t="s">
        <v>68</v>
      </c>
      <c r="G33" s="70">
        <v>1</v>
      </c>
      <c r="H33" s="71" t="s">
        <v>69</v>
      </c>
      <c r="I33" s="92">
        <v>3</v>
      </c>
      <c r="J33" s="180"/>
      <c r="K33" s="32">
        <f t="shared" si="0"/>
        <v>0</v>
      </c>
      <c r="L33" s="181"/>
      <c r="M33" s="180"/>
      <c r="N33" s="182"/>
      <c r="O33" s="181"/>
    </row>
    <row r="34" spans="2:15" ht="15" thickBot="1">
      <c r="B34" s="237"/>
      <c r="C34" s="240"/>
      <c r="D34" s="97"/>
      <c r="E34" s="97"/>
      <c r="F34" s="97"/>
      <c r="G34" s="97"/>
      <c r="H34" s="97"/>
      <c r="I34" s="97"/>
      <c r="J34" s="23"/>
      <c r="K34" s="24">
        <f>SUM(K21:K33)</f>
        <v>0</v>
      </c>
      <c r="L34" s="173"/>
      <c r="M34" s="23"/>
      <c r="N34" s="24"/>
      <c r="O34" s="173"/>
    </row>
    <row r="35" spans="2:15" ht="22.5" customHeight="1" thickBot="1">
      <c r="B35" s="237"/>
      <c r="C35" s="240"/>
      <c r="D35" s="222" t="s">
        <v>70</v>
      </c>
      <c r="E35" s="228">
        <v>20</v>
      </c>
      <c r="F35" s="89" t="s">
        <v>71</v>
      </c>
      <c r="G35" s="93">
        <v>4</v>
      </c>
      <c r="H35" s="67" t="s">
        <v>79</v>
      </c>
      <c r="I35" s="68">
        <v>12</v>
      </c>
      <c r="J35" s="1"/>
      <c r="K35" s="19">
        <f t="shared" si="0"/>
        <v>0</v>
      </c>
      <c r="L35" s="170"/>
      <c r="M35" s="1"/>
      <c r="N35" s="8"/>
      <c r="O35" s="170"/>
    </row>
    <row r="36" spans="2:15" ht="22.5" customHeight="1" thickBot="1">
      <c r="B36" s="237"/>
      <c r="C36" s="240"/>
      <c r="D36" s="223"/>
      <c r="E36" s="229"/>
      <c r="F36" s="89" t="s">
        <v>72</v>
      </c>
      <c r="G36" s="81">
        <v>1</v>
      </c>
      <c r="H36" s="67" t="s">
        <v>79</v>
      </c>
      <c r="I36" s="72">
        <v>3</v>
      </c>
      <c r="J36" s="3"/>
      <c r="K36" s="21">
        <f t="shared" si="0"/>
        <v>0</v>
      </c>
      <c r="L36" s="171"/>
      <c r="M36" s="3"/>
      <c r="N36" s="9"/>
      <c r="O36" s="171"/>
    </row>
    <row r="37" spans="2:15" ht="22.5" customHeight="1">
      <c r="B37" s="237"/>
      <c r="C37" s="240"/>
      <c r="D37" s="223"/>
      <c r="E37" s="229"/>
      <c r="F37" s="89" t="s">
        <v>73</v>
      </c>
      <c r="G37" s="81">
        <v>2</v>
      </c>
      <c r="H37" s="67" t="s">
        <v>79</v>
      </c>
      <c r="I37" s="72">
        <v>10</v>
      </c>
      <c r="J37" s="3"/>
      <c r="K37" s="21">
        <f t="shared" si="0"/>
        <v>0</v>
      </c>
      <c r="L37" s="171"/>
      <c r="M37" s="3"/>
      <c r="N37" s="9"/>
      <c r="O37" s="171"/>
    </row>
    <row r="38" spans="2:15" ht="22.5" customHeight="1">
      <c r="B38" s="237"/>
      <c r="C38" s="240"/>
      <c r="D38" s="223"/>
      <c r="E38" s="229"/>
      <c r="F38" s="89" t="s">
        <v>74</v>
      </c>
      <c r="G38" s="81">
        <v>2</v>
      </c>
      <c r="H38" s="94" t="s">
        <v>80</v>
      </c>
      <c r="I38" s="72">
        <v>6</v>
      </c>
      <c r="J38" s="3"/>
      <c r="K38" s="21">
        <f t="shared" si="0"/>
        <v>0</v>
      </c>
      <c r="L38" s="171"/>
      <c r="M38" s="3"/>
      <c r="N38" s="9"/>
      <c r="O38" s="171"/>
    </row>
    <row r="39" spans="2:15" ht="22.5" customHeight="1">
      <c r="B39" s="237"/>
      <c r="C39" s="240"/>
      <c r="D39" s="223"/>
      <c r="E39" s="229"/>
      <c r="F39" s="89" t="s">
        <v>75</v>
      </c>
      <c r="G39" s="81">
        <v>1</v>
      </c>
      <c r="H39" s="33" t="s">
        <v>63</v>
      </c>
      <c r="I39" s="72">
        <v>10</v>
      </c>
      <c r="J39" s="3"/>
      <c r="K39" s="21">
        <f t="shared" si="0"/>
        <v>0</v>
      </c>
      <c r="L39" s="171"/>
      <c r="M39" s="3"/>
      <c r="N39" s="9"/>
      <c r="O39" s="171"/>
    </row>
    <row r="40" spans="2:15" ht="22.5" customHeight="1">
      <c r="B40" s="237"/>
      <c r="C40" s="240"/>
      <c r="D40" s="223"/>
      <c r="E40" s="229"/>
      <c r="F40" s="89" t="s">
        <v>76</v>
      </c>
      <c r="G40" s="81">
        <v>1</v>
      </c>
      <c r="H40" s="94" t="s">
        <v>11</v>
      </c>
      <c r="I40" s="72">
        <v>6</v>
      </c>
      <c r="J40" s="3"/>
      <c r="K40" s="21">
        <f t="shared" si="0"/>
        <v>0</v>
      </c>
      <c r="L40" s="171"/>
      <c r="M40" s="3"/>
      <c r="N40" s="9"/>
      <c r="O40" s="171"/>
    </row>
    <row r="41" spans="2:15" ht="22.5" customHeight="1">
      <c r="B41" s="237"/>
      <c r="C41" s="240"/>
      <c r="D41" s="223"/>
      <c r="E41" s="229"/>
      <c r="F41" s="89" t="s">
        <v>77</v>
      </c>
      <c r="G41" s="81">
        <v>2</v>
      </c>
      <c r="H41" s="94" t="s">
        <v>81</v>
      </c>
      <c r="I41" s="72">
        <v>10</v>
      </c>
      <c r="J41" s="3"/>
      <c r="K41" s="21">
        <f t="shared" si="0"/>
        <v>0</v>
      </c>
      <c r="L41" s="171"/>
      <c r="M41" s="3"/>
      <c r="N41" s="9"/>
      <c r="O41" s="171"/>
    </row>
    <row r="42" spans="2:15" ht="22.5" customHeight="1" thickBot="1">
      <c r="B42" s="237"/>
      <c r="C42" s="240"/>
      <c r="D42" s="224"/>
      <c r="E42" s="230"/>
      <c r="F42" s="89" t="s">
        <v>78</v>
      </c>
      <c r="G42" s="81">
        <v>2</v>
      </c>
      <c r="H42" s="94" t="s">
        <v>82</v>
      </c>
      <c r="I42" s="72">
        <v>2</v>
      </c>
      <c r="J42" s="3"/>
      <c r="K42" s="21">
        <f t="shared" si="0"/>
        <v>0</v>
      </c>
      <c r="L42" s="171"/>
      <c r="M42" s="3"/>
      <c r="N42" s="9"/>
      <c r="O42" s="171"/>
    </row>
    <row r="43" spans="2:15" ht="15" thickBot="1">
      <c r="B43" s="237"/>
      <c r="C43" s="240"/>
      <c r="D43" s="97"/>
      <c r="E43" s="97"/>
      <c r="F43" s="97"/>
      <c r="G43" s="97"/>
      <c r="H43" s="97"/>
      <c r="I43" s="97"/>
      <c r="J43" s="23"/>
      <c r="K43" s="24">
        <f>SUM(K35:K42)</f>
        <v>0</v>
      </c>
      <c r="L43" s="173"/>
      <c r="M43" s="23"/>
      <c r="N43" s="24"/>
      <c r="O43" s="173"/>
    </row>
    <row r="44" spans="2:15" ht="30.75" customHeight="1" thickBot="1">
      <c r="B44" s="237"/>
      <c r="C44" s="240"/>
      <c r="D44" s="222" t="s">
        <v>155</v>
      </c>
      <c r="E44" s="228">
        <v>20</v>
      </c>
      <c r="F44" s="89" t="s">
        <v>83</v>
      </c>
      <c r="G44" s="93">
        <v>5</v>
      </c>
      <c r="H44" s="67" t="s">
        <v>90</v>
      </c>
      <c r="I44" s="68">
        <v>5</v>
      </c>
      <c r="J44" s="3"/>
      <c r="K44" s="21">
        <f t="shared" si="0"/>
        <v>0</v>
      </c>
      <c r="L44" s="171"/>
      <c r="M44" s="3"/>
      <c r="N44" s="9"/>
      <c r="O44" s="171"/>
    </row>
    <row r="45" spans="2:15" ht="30.75" customHeight="1" thickBot="1">
      <c r="B45" s="237"/>
      <c r="C45" s="240"/>
      <c r="D45" s="223"/>
      <c r="E45" s="229"/>
      <c r="F45" s="89" t="s">
        <v>84</v>
      </c>
      <c r="G45" s="90">
        <v>4</v>
      </c>
      <c r="H45" s="67" t="s">
        <v>90</v>
      </c>
      <c r="I45" s="72">
        <v>12</v>
      </c>
      <c r="J45" s="3"/>
      <c r="K45" s="22">
        <f t="shared" si="0"/>
        <v>0</v>
      </c>
      <c r="L45" s="171"/>
      <c r="M45" s="3"/>
      <c r="N45" s="10"/>
      <c r="O45" s="171"/>
    </row>
    <row r="46" spans="2:15" ht="30.75" customHeight="1" thickBot="1">
      <c r="B46" s="237"/>
      <c r="C46" s="240"/>
      <c r="D46" s="223"/>
      <c r="E46" s="229"/>
      <c r="F46" s="89" t="s">
        <v>85</v>
      </c>
      <c r="G46" s="90">
        <v>2</v>
      </c>
      <c r="H46" s="67" t="s">
        <v>90</v>
      </c>
      <c r="I46" s="74">
        <v>10</v>
      </c>
      <c r="J46" s="2"/>
      <c r="K46" s="22">
        <f t="shared" si="0"/>
        <v>0</v>
      </c>
      <c r="L46" s="172"/>
      <c r="M46" s="2"/>
      <c r="N46" s="10"/>
      <c r="O46" s="172"/>
    </row>
    <row r="47" spans="2:15" ht="30.75" customHeight="1" thickBot="1">
      <c r="B47" s="237"/>
      <c r="C47" s="240"/>
      <c r="D47" s="223"/>
      <c r="E47" s="229"/>
      <c r="F47" s="89" t="s">
        <v>86</v>
      </c>
      <c r="G47" s="90">
        <v>1.5</v>
      </c>
      <c r="H47" s="67" t="s">
        <v>90</v>
      </c>
      <c r="I47" s="74">
        <v>7.5</v>
      </c>
      <c r="J47" s="183"/>
      <c r="K47" s="33">
        <f t="shared" si="0"/>
        <v>0</v>
      </c>
      <c r="L47" s="184"/>
      <c r="M47" s="183"/>
      <c r="N47" s="185"/>
      <c r="O47" s="184"/>
    </row>
    <row r="48" spans="2:15" ht="30.75" customHeight="1" thickBot="1">
      <c r="B48" s="237"/>
      <c r="C48" s="240"/>
      <c r="D48" s="223"/>
      <c r="E48" s="229"/>
      <c r="F48" s="89" t="s">
        <v>87</v>
      </c>
      <c r="G48" s="90">
        <v>1.5</v>
      </c>
      <c r="H48" s="67" t="s">
        <v>90</v>
      </c>
      <c r="I48" s="74">
        <v>15</v>
      </c>
      <c r="J48" s="2"/>
      <c r="K48" s="22">
        <f t="shared" si="0"/>
        <v>0</v>
      </c>
      <c r="L48" s="172"/>
      <c r="M48" s="2"/>
      <c r="N48" s="10"/>
      <c r="O48" s="172"/>
    </row>
    <row r="49" spans="2:15" ht="30.75" customHeight="1" thickBot="1">
      <c r="B49" s="237"/>
      <c r="C49" s="240"/>
      <c r="D49" s="223"/>
      <c r="E49" s="229"/>
      <c r="F49" s="89" t="s">
        <v>88</v>
      </c>
      <c r="G49" s="90">
        <v>1</v>
      </c>
      <c r="H49" s="67" t="s">
        <v>90</v>
      </c>
      <c r="I49" s="74">
        <v>10</v>
      </c>
      <c r="J49" s="183"/>
      <c r="K49" s="33">
        <f t="shared" si="0"/>
        <v>0</v>
      </c>
      <c r="L49" s="184"/>
      <c r="M49" s="183"/>
      <c r="N49" s="185"/>
      <c r="O49" s="184"/>
    </row>
    <row r="50" spans="2:15" ht="30.75" customHeight="1" thickBot="1">
      <c r="B50" s="237"/>
      <c r="C50" s="240"/>
      <c r="D50" s="224"/>
      <c r="E50" s="230"/>
      <c r="F50" s="89" t="s">
        <v>89</v>
      </c>
      <c r="G50" s="90">
        <v>0.25</v>
      </c>
      <c r="H50" s="67" t="s">
        <v>90</v>
      </c>
      <c r="I50" s="74">
        <f>G50*10</f>
        <v>2.5</v>
      </c>
      <c r="J50" s="2"/>
      <c r="K50" s="22">
        <f t="shared" si="0"/>
        <v>0</v>
      </c>
      <c r="L50" s="172"/>
      <c r="M50" s="2"/>
      <c r="N50" s="10"/>
      <c r="O50" s="172"/>
    </row>
    <row r="51" spans="2:15" ht="15" thickBot="1">
      <c r="B51" s="237"/>
      <c r="C51" s="240"/>
      <c r="D51" s="97"/>
      <c r="E51" s="98"/>
      <c r="F51" s="98"/>
      <c r="G51" s="99"/>
      <c r="H51" s="99"/>
      <c r="I51" s="99"/>
      <c r="J51" s="30"/>
      <c r="K51" s="24">
        <f>SUM(K44:K50)</f>
        <v>0</v>
      </c>
      <c r="L51" s="173"/>
      <c r="M51" s="23"/>
      <c r="N51" s="24"/>
      <c r="O51" s="173"/>
    </row>
    <row r="52" spans="2:15" ht="24.75" customHeight="1">
      <c r="B52" s="237"/>
      <c r="C52" s="240"/>
      <c r="D52" s="222" t="s">
        <v>156</v>
      </c>
      <c r="E52" s="228">
        <v>20</v>
      </c>
      <c r="F52" s="89" t="s">
        <v>91</v>
      </c>
      <c r="G52" s="93">
        <v>2</v>
      </c>
      <c r="H52" s="67" t="s">
        <v>95</v>
      </c>
      <c r="I52" s="68">
        <v>4</v>
      </c>
      <c r="J52" s="1"/>
      <c r="K52" s="19">
        <f t="shared" si="0"/>
        <v>0</v>
      </c>
      <c r="L52" s="170"/>
      <c r="M52" s="1"/>
      <c r="N52" s="8"/>
      <c r="O52" s="170"/>
    </row>
    <row r="53" spans="2:15" ht="24.75" customHeight="1" thickBot="1">
      <c r="B53" s="237"/>
      <c r="C53" s="240"/>
      <c r="D53" s="223"/>
      <c r="E53" s="229"/>
      <c r="F53" s="89" t="s">
        <v>92</v>
      </c>
      <c r="G53" s="90">
        <v>1.5</v>
      </c>
      <c r="H53" s="94" t="s">
        <v>81</v>
      </c>
      <c r="I53" s="74">
        <f>4*G53</f>
        <v>6</v>
      </c>
      <c r="J53" s="2"/>
      <c r="K53" s="22">
        <f t="shared" si="0"/>
        <v>0</v>
      </c>
      <c r="L53" s="172"/>
      <c r="M53" s="2"/>
      <c r="N53" s="10"/>
      <c r="O53" s="172"/>
    </row>
    <row r="54" spans="2:15" ht="24.75" customHeight="1">
      <c r="B54" s="237"/>
      <c r="C54" s="240"/>
      <c r="D54" s="223"/>
      <c r="E54" s="229"/>
      <c r="F54" s="89" t="s">
        <v>93</v>
      </c>
      <c r="G54" s="90">
        <v>1</v>
      </c>
      <c r="H54" s="67" t="s">
        <v>95</v>
      </c>
      <c r="I54" s="83">
        <f>G54*10</f>
        <v>10</v>
      </c>
      <c r="J54" s="180"/>
      <c r="K54" s="22">
        <f t="shared" si="0"/>
        <v>0</v>
      </c>
      <c r="L54" s="181"/>
      <c r="M54" s="180"/>
      <c r="N54" s="10"/>
      <c r="O54" s="181"/>
    </row>
    <row r="55" spans="2:15" ht="24.75" customHeight="1" thickBot="1">
      <c r="B55" s="237"/>
      <c r="C55" s="240"/>
      <c r="D55" s="224"/>
      <c r="E55" s="230"/>
      <c r="F55" s="89" t="s">
        <v>94</v>
      </c>
      <c r="G55" s="90">
        <v>0.5</v>
      </c>
      <c r="H55" s="94" t="s">
        <v>81</v>
      </c>
      <c r="I55" s="83">
        <f>G55*20</f>
        <v>10</v>
      </c>
      <c r="J55" s="180"/>
      <c r="K55" s="22">
        <f t="shared" si="0"/>
        <v>0</v>
      </c>
      <c r="L55" s="181"/>
      <c r="M55" s="180"/>
      <c r="N55" s="10"/>
      <c r="O55" s="181"/>
    </row>
    <row r="56" spans="2:15" ht="15" thickBot="1">
      <c r="B56" s="237"/>
      <c r="C56" s="240"/>
      <c r="D56" s="186"/>
      <c r="E56" s="186"/>
      <c r="F56" s="186"/>
      <c r="G56" s="186"/>
      <c r="H56" s="186"/>
      <c r="I56" s="186"/>
      <c r="J56" s="186"/>
      <c r="K56" s="24">
        <f>SUM(K52:K55)</f>
        <v>0</v>
      </c>
      <c r="L56" s="173"/>
      <c r="M56" s="23"/>
      <c r="N56" s="24"/>
      <c r="O56" s="173"/>
    </row>
    <row r="57" spans="2:15" ht="44.25" customHeight="1">
      <c r="B57" s="237"/>
      <c r="C57" s="240"/>
      <c r="D57" s="223" t="s">
        <v>157</v>
      </c>
      <c r="E57" s="229">
        <v>25</v>
      </c>
      <c r="F57" s="155" t="s">
        <v>45</v>
      </c>
      <c r="G57" s="81">
        <v>7.5</v>
      </c>
      <c r="H57" s="71" t="s">
        <v>47</v>
      </c>
      <c r="I57" s="72">
        <v>15</v>
      </c>
      <c r="J57" s="20"/>
      <c r="K57" s="21">
        <f t="shared" si="0"/>
        <v>0</v>
      </c>
      <c r="L57" s="171"/>
      <c r="M57" s="3"/>
      <c r="N57" s="9"/>
      <c r="O57" s="171"/>
    </row>
    <row r="58" spans="2:15" ht="44.25" customHeight="1" thickBot="1">
      <c r="B58" s="237"/>
      <c r="C58" s="240"/>
      <c r="D58" s="224"/>
      <c r="E58" s="230"/>
      <c r="F58" s="96" t="s">
        <v>46</v>
      </c>
      <c r="G58" s="29"/>
      <c r="H58" s="78"/>
      <c r="I58" s="83">
        <v>20</v>
      </c>
      <c r="J58" s="34"/>
      <c r="K58" s="78">
        <f>J58</f>
        <v>0</v>
      </c>
      <c r="L58" s="187"/>
      <c r="M58" s="188"/>
      <c r="N58" s="189"/>
      <c r="O58" s="187"/>
    </row>
    <row r="59" spans="2:15" ht="15" thickBot="1">
      <c r="B59" s="238"/>
      <c r="C59" s="241"/>
      <c r="D59" s="97"/>
      <c r="E59" s="98"/>
      <c r="F59" s="98"/>
      <c r="G59" s="99"/>
      <c r="H59" s="99"/>
      <c r="I59" s="99"/>
      <c r="J59" s="30"/>
      <c r="K59" s="31">
        <f>SUM(K57:K58)</f>
        <v>0</v>
      </c>
      <c r="L59" s="174"/>
      <c r="M59" s="30"/>
      <c r="N59" s="31"/>
      <c r="O59" s="174"/>
    </row>
    <row r="60" spans="2:15" ht="20" customHeight="1" thickBot="1">
      <c r="B60" s="100" t="s">
        <v>1</v>
      </c>
      <c r="C60" s="101">
        <f>C7</f>
        <v>200</v>
      </c>
      <c r="D60" s="36"/>
      <c r="E60" s="36"/>
      <c r="F60" s="36"/>
      <c r="G60" s="102"/>
      <c r="H60" s="103" t="s">
        <v>147</v>
      </c>
      <c r="I60" s="103"/>
      <c r="J60" s="36"/>
      <c r="K60" s="37">
        <f>+K59+K56+K51+K43+K34+K20+K16+K11</f>
        <v>0</v>
      </c>
      <c r="L60" s="175"/>
      <c r="M60" s="36"/>
      <c r="N60" s="37"/>
      <c r="O60" s="175"/>
    </row>
    <row r="61" spans="2:15" ht="15">
      <c r="B61" s="197" t="s">
        <v>103</v>
      </c>
      <c r="C61" s="201">
        <v>200</v>
      </c>
      <c r="D61" s="205" t="s">
        <v>96</v>
      </c>
      <c r="E61" s="209">
        <v>120</v>
      </c>
      <c r="F61" s="157" t="s">
        <v>158</v>
      </c>
      <c r="G61" s="104">
        <v>60</v>
      </c>
      <c r="H61" s="105" t="s">
        <v>9</v>
      </c>
      <c r="I61" s="38">
        <v>60</v>
      </c>
      <c r="J61" s="190"/>
      <c r="K61" s="19">
        <f aca="true" t="shared" si="1" ref="K61:K68">IF(J61*G61&gt;I61,I61,G61*J61)</f>
        <v>0</v>
      </c>
      <c r="L61" s="170"/>
      <c r="M61" s="1"/>
      <c r="N61" s="8"/>
      <c r="O61" s="170"/>
    </row>
    <row r="62" spans="2:15" ht="20">
      <c r="B62" s="198"/>
      <c r="C62" s="202"/>
      <c r="D62" s="206"/>
      <c r="E62" s="210"/>
      <c r="F62" s="157" t="s">
        <v>159</v>
      </c>
      <c r="G62" s="106">
        <v>40</v>
      </c>
      <c r="H62" s="107" t="s">
        <v>9</v>
      </c>
      <c r="I62" s="39">
        <v>40</v>
      </c>
      <c r="J62" s="191"/>
      <c r="K62" s="21">
        <f t="shared" si="1"/>
        <v>0</v>
      </c>
      <c r="L62" s="171"/>
      <c r="M62" s="3"/>
      <c r="N62" s="9"/>
      <c r="O62" s="171"/>
    </row>
    <row r="63" spans="2:15" ht="15">
      <c r="B63" s="198"/>
      <c r="C63" s="202"/>
      <c r="D63" s="206"/>
      <c r="E63" s="210"/>
      <c r="F63" s="157" t="s">
        <v>160</v>
      </c>
      <c r="G63" s="106">
        <v>6</v>
      </c>
      <c r="H63" s="107" t="s">
        <v>97</v>
      </c>
      <c r="I63" s="39">
        <f>G63*3</f>
        <v>18</v>
      </c>
      <c r="J63" s="191"/>
      <c r="K63" s="21">
        <f t="shared" si="1"/>
        <v>0</v>
      </c>
      <c r="L63" s="171"/>
      <c r="M63" s="3"/>
      <c r="N63" s="9"/>
      <c r="O63" s="171"/>
    </row>
    <row r="64" spans="2:15" ht="22.5" customHeight="1">
      <c r="B64" s="198"/>
      <c r="C64" s="202"/>
      <c r="D64" s="206"/>
      <c r="E64" s="210"/>
      <c r="F64" s="157" t="s">
        <v>161</v>
      </c>
      <c r="G64" s="106">
        <v>4</v>
      </c>
      <c r="H64" s="107" t="s">
        <v>97</v>
      </c>
      <c r="I64" s="39">
        <f>G64*3</f>
        <v>12</v>
      </c>
      <c r="J64" s="191"/>
      <c r="K64" s="21">
        <f t="shared" si="1"/>
        <v>0</v>
      </c>
      <c r="L64" s="171"/>
      <c r="M64" s="3"/>
      <c r="N64" s="9"/>
      <c r="O64" s="171"/>
    </row>
    <row r="65" spans="2:15" ht="22.5" customHeight="1">
      <c r="B65" s="199"/>
      <c r="C65" s="203"/>
      <c r="D65" s="207"/>
      <c r="E65" s="211"/>
      <c r="F65" s="157" t="s">
        <v>162</v>
      </c>
      <c r="G65" s="108">
        <v>5</v>
      </c>
      <c r="H65" s="109" t="s">
        <v>98</v>
      </c>
      <c r="I65" s="40">
        <v>25</v>
      </c>
      <c r="J65" s="192"/>
      <c r="K65" s="22">
        <f t="shared" si="1"/>
        <v>0</v>
      </c>
      <c r="L65" s="172"/>
      <c r="M65" s="2"/>
      <c r="N65" s="10"/>
      <c r="O65" s="172"/>
    </row>
    <row r="66" spans="2:15" ht="22.5" customHeight="1">
      <c r="B66" s="199"/>
      <c r="C66" s="203"/>
      <c r="D66" s="207"/>
      <c r="E66" s="211"/>
      <c r="F66" s="157" t="s">
        <v>163</v>
      </c>
      <c r="G66" s="108">
        <v>3</v>
      </c>
      <c r="H66" s="109" t="s">
        <v>98</v>
      </c>
      <c r="I66" s="40">
        <v>15</v>
      </c>
      <c r="J66" s="192"/>
      <c r="K66" s="21">
        <f t="shared" si="1"/>
        <v>0</v>
      </c>
      <c r="L66" s="172"/>
      <c r="M66" s="2"/>
      <c r="N66" s="9"/>
      <c r="O66" s="172"/>
    </row>
    <row r="67" spans="2:15" ht="22.5" customHeight="1">
      <c r="B67" s="199"/>
      <c r="C67" s="203"/>
      <c r="D67" s="207"/>
      <c r="E67" s="211"/>
      <c r="F67" s="157" t="s">
        <v>99</v>
      </c>
      <c r="G67" s="110">
        <v>0.5</v>
      </c>
      <c r="H67" s="111" t="s">
        <v>101</v>
      </c>
      <c r="I67" s="42">
        <v>2</v>
      </c>
      <c r="J67" s="192"/>
      <c r="K67" s="22">
        <f t="shared" si="1"/>
        <v>0</v>
      </c>
      <c r="L67" s="172"/>
      <c r="M67" s="2"/>
      <c r="N67" s="10"/>
      <c r="O67" s="172"/>
    </row>
    <row r="68" spans="2:15" ht="22.5" customHeight="1" thickBot="1">
      <c r="B68" s="199"/>
      <c r="C68" s="203"/>
      <c r="D68" s="208"/>
      <c r="E68" s="212"/>
      <c r="F68" s="155" t="s">
        <v>100</v>
      </c>
      <c r="G68" s="112">
        <v>1</v>
      </c>
      <c r="H68" s="111" t="s">
        <v>101</v>
      </c>
      <c r="I68" s="152">
        <v>4</v>
      </c>
      <c r="J68" s="193"/>
      <c r="K68" s="35">
        <f t="shared" si="1"/>
        <v>0</v>
      </c>
      <c r="L68" s="187"/>
      <c r="M68" s="188"/>
      <c r="N68" s="189"/>
      <c r="O68" s="187"/>
    </row>
    <row r="69" spans="2:15" ht="15" thickBot="1">
      <c r="B69" s="199"/>
      <c r="C69" s="203"/>
      <c r="D69" s="113"/>
      <c r="E69" s="113"/>
      <c r="F69" s="113"/>
      <c r="G69" s="114"/>
      <c r="H69" s="114"/>
      <c r="I69" s="115"/>
      <c r="J69" s="23"/>
      <c r="K69" s="24">
        <f>IF(SUM(K61:K68)&gt;=E61,E61,SUM(K61:K68))</f>
        <v>0</v>
      </c>
      <c r="L69" s="173"/>
      <c r="M69" s="23"/>
      <c r="N69" s="24"/>
      <c r="O69" s="173"/>
    </row>
    <row r="70" spans="2:15" ht="48" customHeight="1">
      <c r="B70" s="199"/>
      <c r="C70" s="203"/>
      <c r="D70" s="205" t="s">
        <v>102</v>
      </c>
      <c r="E70" s="209">
        <v>40</v>
      </c>
      <c r="F70" s="157" t="s">
        <v>164</v>
      </c>
      <c r="G70" s="93">
        <v>7.5</v>
      </c>
      <c r="H70" s="105" t="s">
        <v>10</v>
      </c>
      <c r="I70" s="38">
        <f>G70*5</f>
        <v>37.5</v>
      </c>
      <c r="J70" s="190"/>
      <c r="K70" s="19">
        <f aca="true" t="shared" si="2" ref="K70:K71">IF(J70*G70&gt;I70,I70,G70*J70)</f>
        <v>0</v>
      </c>
      <c r="L70" s="170"/>
      <c r="M70" s="1"/>
      <c r="N70" s="8"/>
      <c r="O70" s="170"/>
    </row>
    <row r="71" spans="2:15" ht="48" customHeight="1" thickBot="1">
      <c r="B71" s="199"/>
      <c r="C71" s="203"/>
      <c r="D71" s="208"/>
      <c r="E71" s="212"/>
      <c r="F71" s="157" t="s">
        <v>165</v>
      </c>
      <c r="G71" s="116">
        <v>6</v>
      </c>
      <c r="H71" s="117" t="s">
        <v>10</v>
      </c>
      <c r="I71" s="41">
        <f>G71*5</f>
        <v>30</v>
      </c>
      <c r="J71" s="193"/>
      <c r="K71" s="35">
        <f t="shared" si="2"/>
        <v>0</v>
      </c>
      <c r="L71" s="187"/>
      <c r="M71" s="188"/>
      <c r="N71" s="189"/>
      <c r="O71" s="187"/>
    </row>
    <row r="72" spans="2:15" ht="15" thickBot="1">
      <c r="B72" s="199"/>
      <c r="C72" s="203"/>
      <c r="D72" s="113"/>
      <c r="E72" s="113"/>
      <c r="F72" s="113"/>
      <c r="G72" s="114"/>
      <c r="H72" s="114"/>
      <c r="I72" s="115"/>
      <c r="J72" s="23"/>
      <c r="K72" s="24">
        <f>IF(SUM(K70:K71)&gt;=E70,E70,SUM(K70:K71))</f>
        <v>0</v>
      </c>
      <c r="L72" s="173"/>
      <c r="M72" s="23"/>
      <c r="N72" s="24"/>
      <c r="O72" s="173"/>
    </row>
    <row r="73" spans="2:15" ht="36" customHeight="1">
      <c r="B73" s="199"/>
      <c r="C73" s="203"/>
      <c r="D73" s="205" t="s">
        <v>107</v>
      </c>
      <c r="E73" s="209">
        <v>40</v>
      </c>
      <c r="F73" s="157" t="s">
        <v>166</v>
      </c>
      <c r="G73" s="104">
        <v>0.5</v>
      </c>
      <c r="H73" s="105" t="s">
        <v>105</v>
      </c>
      <c r="I73" s="38">
        <v>2.5</v>
      </c>
      <c r="J73" s="190"/>
      <c r="K73" s="19">
        <f>IF(J73*G73&gt;I73,I73,G73*J73)</f>
        <v>0</v>
      </c>
      <c r="L73" s="170"/>
      <c r="M73" s="1"/>
      <c r="N73" s="8"/>
      <c r="O73" s="170"/>
    </row>
    <row r="74" spans="2:15" ht="46.5" customHeight="1">
      <c r="B74" s="199"/>
      <c r="C74" s="203"/>
      <c r="D74" s="207"/>
      <c r="E74" s="211"/>
      <c r="F74" s="157" t="s">
        <v>108</v>
      </c>
      <c r="G74" s="108" t="s">
        <v>151</v>
      </c>
      <c r="H74" s="118" t="s">
        <v>106</v>
      </c>
      <c r="I74" s="40">
        <v>30</v>
      </c>
      <c r="J74" s="192"/>
      <c r="K74" s="33">
        <f>J74</f>
        <v>0</v>
      </c>
      <c r="L74" s="172"/>
      <c r="M74" s="2"/>
      <c r="N74" s="10"/>
      <c r="O74" s="172"/>
    </row>
    <row r="75" spans="2:15" ht="36" customHeight="1">
      <c r="B75" s="199"/>
      <c r="C75" s="203"/>
      <c r="D75" s="213"/>
      <c r="E75" s="214"/>
      <c r="F75" s="155" t="s">
        <v>109</v>
      </c>
      <c r="G75" s="108" t="s">
        <v>152</v>
      </c>
      <c r="H75" s="118" t="s">
        <v>106</v>
      </c>
      <c r="I75" s="42">
        <v>10</v>
      </c>
      <c r="J75" s="194"/>
      <c r="K75" s="43">
        <f>J75</f>
        <v>0</v>
      </c>
      <c r="L75" s="181"/>
      <c r="M75" s="180"/>
      <c r="N75" s="182"/>
      <c r="O75" s="181"/>
    </row>
    <row r="76" spans="2:15" ht="36" customHeight="1">
      <c r="B76" s="199"/>
      <c r="C76" s="203"/>
      <c r="D76" s="213"/>
      <c r="E76" s="214"/>
      <c r="F76" s="155" t="s">
        <v>110</v>
      </c>
      <c r="G76" s="110">
        <v>2.5</v>
      </c>
      <c r="H76" s="119" t="s">
        <v>112</v>
      </c>
      <c r="I76" s="42">
        <v>7.5</v>
      </c>
      <c r="J76" s="194"/>
      <c r="K76" s="32">
        <f aca="true" t="shared" si="3" ref="K76">IF(J76*G76&gt;I76,I76,G76*J76)</f>
        <v>0</v>
      </c>
      <c r="L76" s="181"/>
      <c r="M76" s="180"/>
      <c r="N76" s="182"/>
      <c r="O76" s="181"/>
    </row>
    <row r="77" spans="2:15" ht="36" customHeight="1" thickBot="1">
      <c r="B77" s="199"/>
      <c r="C77" s="203"/>
      <c r="D77" s="208"/>
      <c r="E77" s="212"/>
      <c r="F77" s="155" t="s">
        <v>111</v>
      </c>
      <c r="G77" s="112">
        <v>2.5</v>
      </c>
      <c r="H77" s="119" t="s">
        <v>112</v>
      </c>
      <c r="I77" s="152">
        <v>5</v>
      </c>
      <c r="J77" s="193"/>
      <c r="K77" s="35">
        <f aca="true" t="shared" si="4" ref="K77">IF(J77*G77&gt;I77,I77,G77*J77)</f>
        <v>0</v>
      </c>
      <c r="L77" s="187"/>
      <c r="M77" s="188"/>
      <c r="N77" s="189"/>
      <c r="O77" s="187"/>
    </row>
    <row r="78" spans="2:15" ht="15" thickBot="1">
      <c r="B78" s="200"/>
      <c r="C78" s="204"/>
      <c r="D78" s="113"/>
      <c r="E78" s="113"/>
      <c r="F78" s="113"/>
      <c r="G78" s="114"/>
      <c r="H78" s="114"/>
      <c r="I78" s="115"/>
      <c r="J78" s="23"/>
      <c r="K78" s="24">
        <f>IF(SUM(K73:K77)&gt;=E73,E73,SUM(K73:K77))</f>
        <v>0</v>
      </c>
      <c r="L78" s="173"/>
      <c r="M78" s="23"/>
      <c r="N78" s="24"/>
      <c r="O78" s="173"/>
    </row>
    <row r="79" spans="2:15" ht="20" customHeight="1" thickBot="1">
      <c r="B79" s="120" t="s">
        <v>2</v>
      </c>
      <c r="C79" s="121">
        <v>200</v>
      </c>
      <c r="D79" s="36"/>
      <c r="E79" s="36"/>
      <c r="F79" s="102"/>
      <c r="G79" s="102"/>
      <c r="H79" s="103" t="s">
        <v>146</v>
      </c>
      <c r="I79" s="122"/>
      <c r="J79" s="44"/>
      <c r="K79" s="45">
        <f>K78+K72+K69</f>
        <v>0</v>
      </c>
      <c r="L79" s="176"/>
      <c r="M79" s="44"/>
      <c r="N79" s="45"/>
      <c r="O79" s="176"/>
    </row>
    <row r="80" spans="2:15" ht="21" customHeight="1">
      <c r="B80" s="215" t="s">
        <v>113</v>
      </c>
      <c r="C80" s="201">
        <v>200</v>
      </c>
      <c r="D80" s="205" t="s">
        <v>114</v>
      </c>
      <c r="E80" s="209">
        <v>140</v>
      </c>
      <c r="F80" s="95" t="s">
        <v>115</v>
      </c>
      <c r="G80" s="104">
        <v>30</v>
      </c>
      <c r="H80" s="107" t="s">
        <v>97</v>
      </c>
      <c r="I80" s="123">
        <f>G80*2</f>
        <v>60</v>
      </c>
      <c r="J80" s="1"/>
      <c r="K80" s="19">
        <f>IF(J80*G80&gt;I80,I80,G80*J80)</f>
        <v>0</v>
      </c>
      <c r="L80" s="170"/>
      <c r="M80" s="1"/>
      <c r="N80" s="8"/>
      <c r="O80" s="170"/>
    </row>
    <row r="81" spans="2:15" ht="21" customHeight="1">
      <c r="B81" s="216"/>
      <c r="C81" s="203"/>
      <c r="D81" s="207"/>
      <c r="E81" s="211"/>
      <c r="F81" s="95" t="s">
        <v>116</v>
      </c>
      <c r="G81" s="108">
        <v>25</v>
      </c>
      <c r="H81" s="107" t="s">
        <v>97</v>
      </c>
      <c r="I81" s="124">
        <f>G81*2</f>
        <v>50</v>
      </c>
      <c r="J81" s="2"/>
      <c r="K81" s="22">
        <f aca="true" t="shared" si="5" ref="K81:K98">IF(J81*G81&gt;I81,I81,G81*J81)</f>
        <v>0</v>
      </c>
      <c r="L81" s="172"/>
      <c r="M81" s="2"/>
      <c r="N81" s="10"/>
      <c r="O81" s="172"/>
    </row>
    <row r="82" spans="2:15" ht="21" customHeight="1">
      <c r="B82" s="216"/>
      <c r="C82" s="203"/>
      <c r="D82" s="207"/>
      <c r="E82" s="211"/>
      <c r="F82" s="95" t="s">
        <v>117</v>
      </c>
      <c r="G82" s="108">
        <v>25</v>
      </c>
      <c r="H82" s="107" t="s">
        <v>97</v>
      </c>
      <c r="I82" s="124">
        <f aca="true" t="shared" si="6" ref="I82:I98">G82*2</f>
        <v>50</v>
      </c>
      <c r="J82" s="2"/>
      <c r="K82" s="22">
        <f t="shared" si="5"/>
        <v>0</v>
      </c>
      <c r="L82" s="172"/>
      <c r="M82" s="2"/>
      <c r="N82" s="10"/>
      <c r="O82" s="172"/>
    </row>
    <row r="83" spans="2:15" ht="21" customHeight="1">
      <c r="B83" s="216"/>
      <c r="C83" s="203"/>
      <c r="D83" s="207"/>
      <c r="E83" s="211"/>
      <c r="F83" s="95" t="s">
        <v>118</v>
      </c>
      <c r="G83" s="108">
        <v>12</v>
      </c>
      <c r="H83" s="107" t="s">
        <v>97</v>
      </c>
      <c r="I83" s="124">
        <f t="shared" si="6"/>
        <v>24</v>
      </c>
      <c r="J83" s="2"/>
      <c r="K83" s="22">
        <f t="shared" si="5"/>
        <v>0</v>
      </c>
      <c r="L83" s="172"/>
      <c r="M83" s="2"/>
      <c r="N83" s="10"/>
      <c r="O83" s="172"/>
    </row>
    <row r="84" spans="2:15" ht="21" customHeight="1">
      <c r="B84" s="216"/>
      <c r="C84" s="203"/>
      <c r="D84" s="207"/>
      <c r="E84" s="211"/>
      <c r="F84" s="95" t="s">
        <v>119</v>
      </c>
      <c r="G84" s="108">
        <v>6</v>
      </c>
      <c r="H84" s="107" t="s">
        <v>97</v>
      </c>
      <c r="I84" s="124">
        <f t="shared" si="6"/>
        <v>12</v>
      </c>
      <c r="J84" s="2"/>
      <c r="K84" s="22">
        <f t="shared" si="5"/>
        <v>0</v>
      </c>
      <c r="L84" s="172"/>
      <c r="M84" s="2"/>
      <c r="N84" s="10"/>
      <c r="O84" s="172"/>
    </row>
    <row r="85" spans="2:15" ht="21" customHeight="1">
      <c r="B85" s="216"/>
      <c r="C85" s="203"/>
      <c r="D85" s="207"/>
      <c r="E85" s="211"/>
      <c r="F85" s="95" t="s">
        <v>120</v>
      </c>
      <c r="G85" s="108">
        <v>6</v>
      </c>
      <c r="H85" s="107" t="s">
        <v>97</v>
      </c>
      <c r="I85" s="124">
        <f t="shared" si="6"/>
        <v>12</v>
      </c>
      <c r="J85" s="2"/>
      <c r="K85" s="22">
        <f t="shared" si="5"/>
        <v>0</v>
      </c>
      <c r="L85" s="172"/>
      <c r="M85" s="2"/>
      <c r="N85" s="10"/>
      <c r="O85" s="172"/>
    </row>
    <row r="86" spans="2:15" ht="21" customHeight="1">
      <c r="B86" s="216"/>
      <c r="C86" s="203"/>
      <c r="D86" s="207"/>
      <c r="E86" s="211"/>
      <c r="F86" s="95" t="s">
        <v>121</v>
      </c>
      <c r="G86" s="108">
        <v>15</v>
      </c>
      <c r="H86" s="107" t="s">
        <v>97</v>
      </c>
      <c r="I86" s="124">
        <f t="shared" si="6"/>
        <v>30</v>
      </c>
      <c r="J86" s="2"/>
      <c r="K86" s="22">
        <f t="shared" si="5"/>
        <v>0</v>
      </c>
      <c r="L86" s="172"/>
      <c r="M86" s="2"/>
      <c r="N86" s="10"/>
      <c r="O86" s="172"/>
    </row>
    <row r="87" spans="2:15" ht="21" customHeight="1">
      <c r="B87" s="216"/>
      <c r="C87" s="203"/>
      <c r="D87" s="207"/>
      <c r="E87" s="211"/>
      <c r="F87" s="95" t="s">
        <v>122</v>
      </c>
      <c r="G87" s="108">
        <v>3</v>
      </c>
      <c r="H87" s="107" t="s">
        <v>97</v>
      </c>
      <c r="I87" s="124">
        <f t="shared" si="6"/>
        <v>6</v>
      </c>
      <c r="J87" s="2"/>
      <c r="K87" s="22">
        <f t="shared" si="5"/>
        <v>0</v>
      </c>
      <c r="L87" s="172"/>
      <c r="M87" s="2"/>
      <c r="N87" s="10"/>
      <c r="O87" s="172"/>
    </row>
    <row r="88" spans="2:15" ht="21" customHeight="1">
      <c r="B88" s="216"/>
      <c r="C88" s="203"/>
      <c r="D88" s="207"/>
      <c r="E88" s="211"/>
      <c r="F88" s="95" t="s">
        <v>123</v>
      </c>
      <c r="G88" s="90">
        <v>20</v>
      </c>
      <c r="H88" s="107" t="s">
        <v>97</v>
      </c>
      <c r="I88" s="124">
        <f t="shared" si="6"/>
        <v>40</v>
      </c>
      <c r="J88" s="2"/>
      <c r="K88" s="22">
        <f t="shared" si="5"/>
        <v>0</v>
      </c>
      <c r="L88" s="172"/>
      <c r="M88" s="2"/>
      <c r="N88" s="10"/>
      <c r="O88" s="172"/>
    </row>
    <row r="89" spans="2:15" ht="21" customHeight="1">
      <c r="B89" s="216"/>
      <c r="C89" s="203"/>
      <c r="D89" s="207"/>
      <c r="E89" s="211"/>
      <c r="F89" s="95" t="s">
        <v>124</v>
      </c>
      <c r="G89" s="90">
        <v>18</v>
      </c>
      <c r="H89" s="107" t="s">
        <v>97</v>
      </c>
      <c r="I89" s="124">
        <f t="shared" si="6"/>
        <v>36</v>
      </c>
      <c r="J89" s="2"/>
      <c r="K89" s="22">
        <f t="shared" si="5"/>
        <v>0</v>
      </c>
      <c r="L89" s="172"/>
      <c r="M89" s="2"/>
      <c r="N89" s="10"/>
      <c r="O89" s="172"/>
    </row>
    <row r="90" spans="2:15" ht="21" customHeight="1">
      <c r="B90" s="216"/>
      <c r="C90" s="203"/>
      <c r="D90" s="207"/>
      <c r="E90" s="211"/>
      <c r="F90" s="95" t="s">
        <v>125</v>
      </c>
      <c r="G90" s="90">
        <v>16</v>
      </c>
      <c r="H90" s="107" t="s">
        <v>97</v>
      </c>
      <c r="I90" s="124">
        <f t="shared" si="6"/>
        <v>32</v>
      </c>
      <c r="J90" s="2"/>
      <c r="K90" s="22">
        <f t="shared" si="5"/>
        <v>0</v>
      </c>
      <c r="L90" s="172"/>
      <c r="M90" s="2"/>
      <c r="N90" s="10"/>
      <c r="O90" s="172"/>
    </row>
    <row r="91" spans="2:15" ht="21" customHeight="1">
      <c r="B91" s="216"/>
      <c r="C91" s="203"/>
      <c r="D91" s="219"/>
      <c r="E91" s="211"/>
      <c r="F91" s="95" t="s">
        <v>126</v>
      </c>
      <c r="G91" s="108">
        <v>18</v>
      </c>
      <c r="H91" s="107" t="s">
        <v>97</v>
      </c>
      <c r="I91" s="124">
        <f t="shared" si="6"/>
        <v>36</v>
      </c>
      <c r="J91" s="2"/>
      <c r="K91" s="22">
        <f t="shared" si="5"/>
        <v>0</v>
      </c>
      <c r="L91" s="172"/>
      <c r="M91" s="2"/>
      <c r="N91" s="10"/>
      <c r="O91" s="172"/>
    </row>
    <row r="92" spans="2:15" ht="21" customHeight="1">
      <c r="B92" s="216"/>
      <c r="C92" s="203"/>
      <c r="D92" s="219"/>
      <c r="E92" s="211"/>
      <c r="F92" s="95" t="s">
        <v>127</v>
      </c>
      <c r="G92" s="108">
        <v>18</v>
      </c>
      <c r="H92" s="107" t="s">
        <v>97</v>
      </c>
      <c r="I92" s="124">
        <f t="shared" si="6"/>
        <v>36</v>
      </c>
      <c r="J92" s="2"/>
      <c r="K92" s="22">
        <f t="shared" si="5"/>
        <v>0</v>
      </c>
      <c r="L92" s="172"/>
      <c r="M92" s="2"/>
      <c r="N92" s="10"/>
      <c r="O92" s="172"/>
    </row>
    <row r="93" spans="2:15" ht="21" customHeight="1">
      <c r="B93" s="216"/>
      <c r="C93" s="203"/>
      <c r="D93" s="219"/>
      <c r="E93" s="211"/>
      <c r="F93" s="95" t="s">
        <v>128</v>
      </c>
      <c r="G93" s="108">
        <v>2</v>
      </c>
      <c r="H93" s="107" t="s">
        <v>97</v>
      </c>
      <c r="I93" s="124">
        <f t="shared" si="6"/>
        <v>4</v>
      </c>
      <c r="J93" s="2"/>
      <c r="K93" s="22">
        <f t="shared" si="5"/>
        <v>0</v>
      </c>
      <c r="L93" s="172"/>
      <c r="M93" s="2"/>
      <c r="N93" s="10"/>
      <c r="O93" s="172"/>
    </row>
    <row r="94" spans="2:15" ht="21" customHeight="1">
      <c r="B94" s="216"/>
      <c r="C94" s="203"/>
      <c r="D94" s="219"/>
      <c r="E94" s="211"/>
      <c r="F94" s="95" t="s">
        <v>129</v>
      </c>
      <c r="G94" s="108">
        <v>15</v>
      </c>
      <c r="H94" s="107" t="s">
        <v>97</v>
      </c>
      <c r="I94" s="124">
        <f t="shared" si="6"/>
        <v>30</v>
      </c>
      <c r="J94" s="2"/>
      <c r="K94" s="22">
        <f t="shared" si="5"/>
        <v>0</v>
      </c>
      <c r="L94" s="172"/>
      <c r="M94" s="2"/>
      <c r="N94" s="10"/>
      <c r="O94" s="172"/>
    </row>
    <row r="95" spans="2:15" ht="21" customHeight="1">
      <c r="B95" s="216"/>
      <c r="C95" s="203"/>
      <c r="D95" s="219"/>
      <c r="E95" s="211"/>
      <c r="F95" s="95" t="s">
        <v>130</v>
      </c>
      <c r="G95" s="108">
        <v>5</v>
      </c>
      <c r="H95" s="107" t="s">
        <v>97</v>
      </c>
      <c r="I95" s="124">
        <f t="shared" si="6"/>
        <v>10</v>
      </c>
      <c r="J95" s="2"/>
      <c r="K95" s="22">
        <f t="shared" si="5"/>
        <v>0</v>
      </c>
      <c r="L95" s="172"/>
      <c r="M95" s="2"/>
      <c r="N95" s="10"/>
      <c r="O95" s="172"/>
    </row>
    <row r="96" spans="2:15" ht="21" customHeight="1">
      <c r="B96" s="216"/>
      <c r="C96" s="203"/>
      <c r="D96" s="219"/>
      <c r="E96" s="211"/>
      <c r="F96" s="95" t="s">
        <v>131</v>
      </c>
      <c r="G96" s="108">
        <v>5</v>
      </c>
      <c r="H96" s="107" t="s">
        <v>97</v>
      </c>
      <c r="I96" s="124">
        <f t="shared" si="6"/>
        <v>10</v>
      </c>
      <c r="J96" s="2"/>
      <c r="K96" s="22">
        <f t="shared" si="5"/>
        <v>0</v>
      </c>
      <c r="L96" s="172"/>
      <c r="M96" s="2"/>
      <c r="N96" s="10"/>
      <c r="O96" s="172"/>
    </row>
    <row r="97" spans="2:15" ht="21" customHeight="1">
      <c r="B97" s="216"/>
      <c r="C97" s="203"/>
      <c r="D97" s="219"/>
      <c r="E97" s="211"/>
      <c r="F97" s="95" t="s">
        <v>132</v>
      </c>
      <c r="G97" s="108">
        <v>7.5</v>
      </c>
      <c r="H97" s="107" t="s">
        <v>97</v>
      </c>
      <c r="I97" s="124">
        <f t="shared" si="6"/>
        <v>15</v>
      </c>
      <c r="J97" s="2"/>
      <c r="K97" s="22">
        <f t="shared" si="5"/>
        <v>0</v>
      </c>
      <c r="L97" s="172"/>
      <c r="M97" s="2"/>
      <c r="N97" s="10"/>
      <c r="O97" s="172"/>
    </row>
    <row r="98" spans="2:15" ht="21" customHeight="1" thickBot="1">
      <c r="B98" s="216"/>
      <c r="C98" s="203"/>
      <c r="D98" s="219"/>
      <c r="E98" s="211"/>
      <c r="F98" s="95" t="s">
        <v>133</v>
      </c>
      <c r="G98" s="108">
        <v>2</v>
      </c>
      <c r="H98" s="35" t="s">
        <v>134</v>
      </c>
      <c r="I98" s="35">
        <f t="shared" si="6"/>
        <v>4</v>
      </c>
      <c r="J98" s="188"/>
      <c r="K98" s="35">
        <f t="shared" si="5"/>
        <v>0</v>
      </c>
      <c r="L98" s="187"/>
      <c r="M98" s="188"/>
      <c r="N98" s="189"/>
      <c r="O98" s="187"/>
    </row>
    <row r="99" spans="2:15" ht="21" customHeight="1" thickBot="1">
      <c r="B99" s="216"/>
      <c r="C99" s="203"/>
      <c r="D99" s="113"/>
      <c r="E99" s="113"/>
      <c r="F99" s="113"/>
      <c r="G99" s="114"/>
      <c r="H99" s="114"/>
      <c r="I99" s="125"/>
      <c r="J99" s="47"/>
      <c r="K99" s="48">
        <f>IF(SUM(K80:K98)&gt;=E80,E80,SUM(K80:K98))</f>
        <v>0</v>
      </c>
      <c r="L99" s="177"/>
      <c r="M99" s="47"/>
      <c r="N99" s="48"/>
      <c r="O99" s="177"/>
    </row>
    <row r="100" spans="2:15" ht="21" customHeight="1" thickBot="1">
      <c r="B100" s="216"/>
      <c r="C100" s="203"/>
      <c r="D100" s="205" t="s">
        <v>137</v>
      </c>
      <c r="E100" s="209">
        <v>60</v>
      </c>
      <c r="F100" s="95" t="s">
        <v>138</v>
      </c>
      <c r="G100" s="104">
        <v>4.5</v>
      </c>
      <c r="H100" s="126" t="s">
        <v>135</v>
      </c>
      <c r="I100" s="127">
        <f>G100*3</f>
        <v>13.5</v>
      </c>
      <c r="J100" s="1"/>
      <c r="K100" s="19">
        <f aca="true" t="shared" si="7" ref="K100:K107">IF(J100*G100&gt;I100,I100,G100*J100)</f>
        <v>0</v>
      </c>
      <c r="L100" s="170"/>
      <c r="M100" s="1"/>
      <c r="N100" s="8"/>
      <c r="O100" s="170"/>
    </row>
    <row r="101" spans="2:15" ht="21" customHeight="1" thickBot="1">
      <c r="B101" s="217"/>
      <c r="C101" s="218"/>
      <c r="D101" s="220"/>
      <c r="E101" s="221"/>
      <c r="F101" s="95" t="s">
        <v>139</v>
      </c>
      <c r="G101" s="108">
        <v>4</v>
      </c>
      <c r="H101" s="126" t="s">
        <v>135</v>
      </c>
      <c r="I101" s="129">
        <f>G101*3</f>
        <v>12</v>
      </c>
      <c r="J101" s="2"/>
      <c r="K101" s="22">
        <f t="shared" si="7"/>
        <v>0</v>
      </c>
      <c r="L101" s="172"/>
      <c r="M101" s="2"/>
      <c r="N101" s="10"/>
      <c r="O101" s="172"/>
    </row>
    <row r="102" spans="2:15" ht="21" customHeight="1">
      <c r="B102" s="217"/>
      <c r="C102" s="218"/>
      <c r="D102" s="220"/>
      <c r="E102" s="221"/>
      <c r="F102" s="95" t="s">
        <v>140</v>
      </c>
      <c r="G102" s="108">
        <v>2</v>
      </c>
      <c r="H102" s="126" t="s">
        <v>135</v>
      </c>
      <c r="I102" s="129">
        <v>8</v>
      </c>
      <c r="J102" s="2"/>
      <c r="K102" s="22">
        <f t="shared" si="7"/>
        <v>0</v>
      </c>
      <c r="L102" s="172"/>
      <c r="M102" s="2"/>
      <c r="N102" s="10"/>
      <c r="O102" s="172"/>
    </row>
    <row r="103" spans="2:15" ht="21" customHeight="1">
      <c r="B103" s="217"/>
      <c r="C103" s="218"/>
      <c r="D103" s="220"/>
      <c r="E103" s="221"/>
      <c r="F103" s="95" t="s">
        <v>141</v>
      </c>
      <c r="G103" s="108">
        <v>3</v>
      </c>
      <c r="H103" s="128" t="s">
        <v>136</v>
      </c>
      <c r="I103" s="129">
        <v>12</v>
      </c>
      <c r="J103" s="2"/>
      <c r="K103" s="22">
        <f t="shared" si="7"/>
        <v>0</v>
      </c>
      <c r="L103" s="172"/>
      <c r="M103" s="2"/>
      <c r="N103" s="10"/>
      <c r="O103" s="172"/>
    </row>
    <row r="104" spans="2:15" ht="21" customHeight="1" thickBot="1">
      <c r="B104" s="217"/>
      <c r="C104" s="218"/>
      <c r="D104" s="220"/>
      <c r="E104" s="221"/>
      <c r="F104" s="95" t="s">
        <v>142</v>
      </c>
      <c r="G104" s="108">
        <v>4</v>
      </c>
      <c r="H104" s="107" t="s">
        <v>97</v>
      </c>
      <c r="I104" s="129">
        <v>8</v>
      </c>
      <c r="J104" s="2"/>
      <c r="K104" s="22">
        <f t="shared" si="7"/>
        <v>0</v>
      </c>
      <c r="L104" s="172"/>
      <c r="M104" s="2"/>
      <c r="N104" s="10"/>
      <c r="O104" s="172"/>
    </row>
    <row r="105" spans="2:15" ht="21" customHeight="1">
      <c r="B105" s="217"/>
      <c r="C105" s="218"/>
      <c r="D105" s="220"/>
      <c r="E105" s="221"/>
      <c r="F105" s="95" t="s">
        <v>143</v>
      </c>
      <c r="G105" s="108">
        <v>1</v>
      </c>
      <c r="H105" s="126" t="s">
        <v>135</v>
      </c>
      <c r="I105" s="129">
        <v>3</v>
      </c>
      <c r="J105" s="2"/>
      <c r="K105" s="22">
        <f t="shared" si="7"/>
        <v>0</v>
      </c>
      <c r="L105" s="172"/>
      <c r="M105" s="2"/>
      <c r="N105" s="10"/>
      <c r="O105" s="172"/>
    </row>
    <row r="106" spans="2:15" ht="21" customHeight="1">
      <c r="B106" s="217"/>
      <c r="C106" s="218"/>
      <c r="D106" s="220"/>
      <c r="E106" s="221"/>
      <c r="F106" s="95" t="s">
        <v>144</v>
      </c>
      <c r="G106" s="108">
        <v>6</v>
      </c>
      <c r="H106" s="107" t="s">
        <v>97</v>
      </c>
      <c r="I106" s="129">
        <v>12</v>
      </c>
      <c r="J106" s="2"/>
      <c r="K106" s="22">
        <f t="shared" si="7"/>
        <v>0</v>
      </c>
      <c r="L106" s="172"/>
      <c r="M106" s="2"/>
      <c r="N106" s="10"/>
      <c r="O106" s="172"/>
    </row>
    <row r="107" spans="2:15" ht="21" customHeight="1" thickBot="1">
      <c r="B107" s="217"/>
      <c r="C107" s="218"/>
      <c r="D107" s="220"/>
      <c r="E107" s="221"/>
      <c r="F107" s="95" t="s">
        <v>145</v>
      </c>
      <c r="G107" s="108">
        <v>3</v>
      </c>
      <c r="H107" s="107" t="s">
        <v>97</v>
      </c>
      <c r="I107" s="129">
        <v>6</v>
      </c>
      <c r="J107" s="2"/>
      <c r="K107" s="22">
        <f t="shared" si="7"/>
        <v>0</v>
      </c>
      <c r="L107" s="172"/>
      <c r="M107" s="2"/>
      <c r="N107" s="10"/>
      <c r="O107" s="172"/>
    </row>
    <row r="108" spans="2:15" ht="15" thickBot="1">
      <c r="B108" s="130"/>
      <c r="C108" s="131"/>
      <c r="D108" s="113"/>
      <c r="E108" s="113"/>
      <c r="F108" s="113"/>
      <c r="G108" s="114"/>
      <c r="H108" s="114"/>
      <c r="I108" s="114"/>
      <c r="J108" s="23"/>
      <c r="K108" s="24">
        <f>IF(SUM(K100:K107)&gt;=E100,E100,SUM(K100:K107))</f>
        <v>0</v>
      </c>
      <c r="L108" s="25"/>
      <c r="M108" s="23"/>
      <c r="N108" s="24"/>
      <c r="O108" s="25"/>
    </row>
    <row r="109" spans="2:15" ht="20" customHeight="1" thickBot="1">
      <c r="B109" s="120" t="s">
        <v>3</v>
      </c>
      <c r="C109" s="121">
        <v>200</v>
      </c>
      <c r="D109" s="44"/>
      <c r="E109" s="44"/>
      <c r="F109" s="44"/>
      <c r="G109" s="132"/>
      <c r="H109" s="133" t="s">
        <v>148</v>
      </c>
      <c r="I109" s="133"/>
      <c r="J109" s="44"/>
      <c r="K109" s="45">
        <f>(K108+K99)</f>
        <v>0</v>
      </c>
      <c r="L109" s="46"/>
      <c r="M109" s="44"/>
      <c r="N109" s="45"/>
      <c r="O109" s="46"/>
    </row>
    <row r="110" spans="2:15" ht="15" thickBot="1">
      <c r="B110" s="134" t="s">
        <v>4</v>
      </c>
      <c r="C110" s="135">
        <f>C109+C79+C60</f>
        <v>600</v>
      </c>
      <c r="D110" s="136"/>
      <c r="E110" s="136"/>
      <c r="F110" s="136"/>
      <c r="G110" s="49"/>
      <c r="H110" s="137" t="s">
        <v>4</v>
      </c>
      <c r="I110" s="137"/>
      <c r="J110" s="49"/>
      <c r="K110" s="50">
        <f>(K60*0.6+K79*E115+K109*E116)/10</f>
        <v>0</v>
      </c>
      <c r="L110" s="51"/>
      <c r="M110" s="49"/>
      <c r="N110" s="50"/>
      <c r="O110" s="51"/>
    </row>
    <row r="112" spans="6:7" ht="15">
      <c r="F112" s="138"/>
      <c r="G112" s="139"/>
    </row>
    <row r="113" spans="6:7" ht="15">
      <c r="F113" s="138"/>
      <c r="G113" s="139"/>
    </row>
    <row r="114" spans="4:7" ht="15">
      <c r="D114" s="138" t="s">
        <v>5</v>
      </c>
      <c r="E114" s="140">
        <v>0.4</v>
      </c>
      <c r="F114" s="138"/>
      <c r="G114" s="139"/>
    </row>
    <row r="115" spans="4:7" ht="15">
      <c r="D115" s="138" t="s">
        <v>6</v>
      </c>
      <c r="E115" s="140">
        <v>0.4</v>
      </c>
      <c r="F115" s="138"/>
      <c r="G115" s="139"/>
    </row>
    <row r="116" spans="4:7" ht="15">
      <c r="D116" s="138" t="s">
        <v>7</v>
      </c>
      <c r="E116" s="140">
        <v>0.2</v>
      </c>
      <c r="F116" s="138"/>
      <c r="G116" s="139"/>
    </row>
    <row r="117" spans="4:7" ht="15">
      <c r="D117" s="138"/>
      <c r="E117" s="141">
        <v>100</v>
      </c>
      <c r="F117" s="138"/>
      <c r="G117" s="139"/>
    </row>
    <row r="118" spans="4:7" ht="15">
      <c r="D118" s="138"/>
      <c r="E118" s="138"/>
      <c r="F118" s="138"/>
      <c r="G118" s="139"/>
    </row>
  </sheetData>
  <sheetProtection password="CA0B" sheet="1" objects="1" scenarios="1"/>
  <mergeCells count="39">
    <mergeCell ref="B1:H1"/>
    <mergeCell ref="B2:O2"/>
    <mergeCell ref="E7:E10"/>
    <mergeCell ref="B7:B59"/>
    <mergeCell ref="C7:C59"/>
    <mergeCell ref="F17:F18"/>
    <mergeCell ref="D57:D58"/>
    <mergeCell ref="E57:E58"/>
    <mergeCell ref="E12:E15"/>
    <mergeCell ref="M4:O4"/>
    <mergeCell ref="J3:O3"/>
    <mergeCell ref="J4:L4"/>
    <mergeCell ref="E52:E55"/>
    <mergeCell ref="D35:D42"/>
    <mergeCell ref="E35:E42"/>
    <mergeCell ref="E44:E50"/>
    <mergeCell ref="D52:D55"/>
    <mergeCell ref="G5:I5"/>
    <mergeCell ref="D17:D19"/>
    <mergeCell ref="D44:D50"/>
    <mergeCell ref="E17:E19"/>
    <mergeCell ref="D21:D33"/>
    <mergeCell ref="E21:E33"/>
    <mergeCell ref="D12:D15"/>
    <mergeCell ref="D7:D10"/>
    <mergeCell ref="B80:B107"/>
    <mergeCell ref="C80:C107"/>
    <mergeCell ref="D80:D98"/>
    <mergeCell ref="E80:E98"/>
    <mergeCell ref="D100:D107"/>
    <mergeCell ref="E100:E107"/>
    <mergeCell ref="B61:B78"/>
    <mergeCell ref="C61:C78"/>
    <mergeCell ref="D61:D68"/>
    <mergeCell ref="E61:E68"/>
    <mergeCell ref="D70:D71"/>
    <mergeCell ref="E70:E71"/>
    <mergeCell ref="D73:D77"/>
    <mergeCell ref="E73:E77"/>
  </mergeCells>
  <printOptions/>
  <pageMargins left="0.36" right="0.41" top="0.43" bottom="0.38" header="0.31496062992125984" footer="0.31496062992125984"/>
  <pageSetup fitToHeight="0" fitToWidth="1" horizontalDpi="600" verticalDpi="600" orientation="landscape" paperSize="9" scale="52" r:id="rId1"/>
  <rowBreaks count="2" manualBreakCount="2">
    <brk id="43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E15" sqref="E15"/>
    </sheetView>
  </sheetViews>
  <sheetFormatPr defaultColWidth="39.421875" defaultRowHeight="15"/>
  <cols>
    <col min="1" max="1" width="37.8515625" style="249" bestFit="1" customWidth="1"/>
    <col min="2" max="2" width="15.421875" style="249" customWidth="1"/>
    <col min="3" max="3" width="15.28125" style="249" customWidth="1"/>
    <col min="4" max="4" width="16.140625" style="249" customWidth="1"/>
    <col min="5" max="5" width="20.140625" style="249" customWidth="1"/>
    <col min="6" max="16384" width="39.421875" style="249" customWidth="1"/>
  </cols>
  <sheetData>
    <row r="1" spans="1:5" ht="15">
      <c r="A1" s="247" t="s">
        <v>167</v>
      </c>
      <c r="B1" s="248"/>
      <c r="C1" s="248"/>
      <c r="D1" s="248"/>
      <c r="E1" s="248"/>
    </row>
    <row r="2" spans="1:5" ht="15">
      <c r="A2" s="250" t="s">
        <v>168</v>
      </c>
      <c r="B2" s="251"/>
      <c r="C2" s="251"/>
      <c r="D2" s="251"/>
      <c r="E2" s="251"/>
    </row>
    <row r="3" spans="1:5" ht="12.5" thickBot="1">
      <c r="A3" s="247"/>
      <c r="B3" s="252" t="s">
        <v>169</v>
      </c>
      <c r="C3" s="252" t="s">
        <v>170</v>
      </c>
      <c r="D3" s="252" t="s">
        <v>171</v>
      </c>
      <c r="E3" s="253"/>
    </row>
    <row r="4" spans="1:5" ht="12.5" thickBot="1">
      <c r="A4" s="254" t="s">
        <v>172</v>
      </c>
      <c r="B4" s="255"/>
      <c r="C4" s="255"/>
      <c r="D4" s="256"/>
      <c r="E4" s="257" t="s">
        <v>173</v>
      </c>
    </row>
    <row r="5" spans="1:5" ht="12.5" thickBot="1">
      <c r="A5" s="258" t="s">
        <v>174</v>
      </c>
      <c r="B5" s="259">
        <v>10</v>
      </c>
      <c r="C5" s="252">
        <v>15</v>
      </c>
      <c r="D5" s="260">
        <v>20</v>
      </c>
      <c r="E5" s="261"/>
    </row>
    <row r="6" spans="1:5" ht="12.5" thickBot="1">
      <c r="A6" s="258" t="s">
        <v>175</v>
      </c>
      <c r="B6" s="259">
        <v>10</v>
      </c>
      <c r="C6" s="252">
        <v>15</v>
      </c>
      <c r="D6" s="260">
        <v>20</v>
      </c>
      <c r="E6" s="261"/>
    </row>
    <row r="7" spans="1:5" ht="12.5" thickBot="1">
      <c r="A7" s="262" t="s">
        <v>176</v>
      </c>
      <c r="B7" s="259"/>
      <c r="C7" s="252"/>
      <c r="D7" s="260"/>
      <c r="E7" s="261"/>
    </row>
    <row r="8" spans="1:5" ht="12.5" thickBot="1">
      <c r="A8" s="258" t="s">
        <v>177</v>
      </c>
      <c r="B8" s="259">
        <v>8</v>
      </c>
      <c r="C8" s="252">
        <v>10</v>
      </c>
      <c r="D8" s="260">
        <v>12</v>
      </c>
      <c r="E8" s="261"/>
    </row>
    <row r="9" spans="1:5" ht="12.5" thickBot="1">
      <c r="A9" s="258" t="s">
        <v>178</v>
      </c>
      <c r="B9" s="259">
        <v>7</v>
      </c>
      <c r="C9" s="252">
        <v>9</v>
      </c>
      <c r="D9" s="260">
        <v>11</v>
      </c>
      <c r="E9" s="261"/>
    </row>
    <row r="10" spans="1:5" ht="12.5" thickBot="1">
      <c r="A10" s="258" t="s">
        <v>179</v>
      </c>
      <c r="B10" s="259">
        <v>6</v>
      </c>
      <c r="C10" s="252">
        <v>7</v>
      </c>
      <c r="D10" s="260">
        <v>8</v>
      </c>
      <c r="E10" s="261"/>
    </row>
    <row r="11" spans="1:5" ht="12.5" thickBot="1">
      <c r="A11" s="262" t="s">
        <v>175</v>
      </c>
      <c r="B11" s="259"/>
      <c r="C11" s="252"/>
      <c r="D11" s="260"/>
      <c r="E11" s="261"/>
    </row>
    <row r="12" spans="1:5" ht="12.5" thickBot="1">
      <c r="A12" s="258" t="s">
        <v>180</v>
      </c>
      <c r="B12" s="259">
        <v>10</v>
      </c>
      <c r="C12" s="252">
        <v>14</v>
      </c>
      <c r="D12" s="260">
        <v>19</v>
      </c>
      <c r="E12" s="261"/>
    </row>
    <row r="13" spans="1:5" ht="12.5" thickBot="1">
      <c r="A13" s="258" t="s">
        <v>181</v>
      </c>
      <c r="B13" s="259">
        <v>8</v>
      </c>
      <c r="C13" s="252">
        <v>13</v>
      </c>
      <c r="D13" s="260">
        <v>19</v>
      </c>
      <c r="E13" s="261"/>
    </row>
    <row r="14" spans="1:5" ht="12.5" thickBot="1">
      <c r="A14" s="258" t="s">
        <v>182</v>
      </c>
      <c r="B14" s="259">
        <v>8</v>
      </c>
      <c r="C14" s="252">
        <v>13</v>
      </c>
      <c r="D14" s="260">
        <v>19</v>
      </c>
      <c r="E14" s="261"/>
    </row>
    <row r="15" spans="1:5" ht="12.5" thickBot="1">
      <c r="A15" s="258" t="s">
        <v>183</v>
      </c>
      <c r="B15" s="259">
        <v>8</v>
      </c>
      <c r="C15" s="252">
        <v>13</v>
      </c>
      <c r="D15" s="260">
        <v>19</v>
      </c>
      <c r="E15" s="261"/>
    </row>
    <row r="16" spans="1:5" ht="12.5" thickBot="1">
      <c r="A16" s="258" t="s">
        <v>184</v>
      </c>
      <c r="B16" s="259">
        <v>8</v>
      </c>
      <c r="C16" s="252">
        <v>13</v>
      </c>
      <c r="D16" s="260">
        <v>19</v>
      </c>
      <c r="E16" s="261"/>
    </row>
    <row r="17" spans="1:5" ht="12.5" thickBot="1">
      <c r="A17" s="258" t="s">
        <v>185</v>
      </c>
      <c r="B17" s="259">
        <v>8</v>
      </c>
      <c r="C17" s="252">
        <v>13</v>
      </c>
      <c r="D17" s="260">
        <v>19</v>
      </c>
      <c r="E17" s="261"/>
    </row>
    <row r="18" spans="1:5" ht="12.5" thickBot="1">
      <c r="A18" s="258" t="s">
        <v>186</v>
      </c>
      <c r="B18" s="259">
        <v>8</v>
      </c>
      <c r="C18" s="252">
        <v>13</v>
      </c>
      <c r="D18" s="260">
        <v>19</v>
      </c>
      <c r="E18" s="261"/>
    </row>
    <row r="19" spans="1:5" ht="12.5" thickBot="1">
      <c r="A19" s="258" t="s">
        <v>187</v>
      </c>
      <c r="B19" s="259">
        <v>8</v>
      </c>
      <c r="C19" s="252">
        <v>13</v>
      </c>
      <c r="D19" s="260">
        <v>19</v>
      </c>
      <c r="E19" s="261"/>
    </row>
    <row r="20" spans="1:5" ht="12.5" thickBot="1">
      <c r="A20" s="247" t="s">
        <v>188</v>
      </c>
      <c r="B20" s="259">
        <v>8</v>
      </c>
      <c r="C20" s="252">
        <v>13</v>
      </c>
      <c r="D20" s="260">
        <v>19</v>
      </c>
      <c r="E20" s="261"/>
    </row>
    <row r="21" spans="1:5" ht="12.5" thickBot="1">
      <c r="A21" s="258" t="s">
        <v>189</v>
      </c>
      <c r="B21" s="259">
        <v>8</v>
      </c>
      <c r="C21" s="252">
        <v>13</v>
      </c>
      <c r="D21" s="260">
        <v>19</v>
      </c>
      <c r="E21" s="261"/>
    </row>
    <row r="22" spans="1:5" ht="12.5" thickBot="1">
      <c r="A22" s="258" t="s">
        <v>190</v>
      </c>
      <c r="B22" s="259">
        <v>8</v>
      </c>
      <c r="C22" s="252">
        <v>13</v>
      </c>
      <c r="D22" s="260">
        <v>19</v>
      </c>
      <c r="E22" s="261"/>
    </row>
    <row r="23" spans="1:5" ht="12.5" thickBot="1">
      <c r="A23" s="258" t="s">
        <v>191</v>
      </c>
      <c r="B23" s="259">
        <v>8</v>
      </c>
      <c r="C23" s="252">
        <v>13</v>
      </c>
      <c r="D23" s="260">
        <v>19</v>
      </c>
      <c r="E23" s="261"/>
    </row>
    <row r="24" spans="1:5" ht="12.5" thickBot="1">
      <c r="A24" s="258" t="s">
        <v>192</v>
      </c>
      <c r="B24" s="259">
        <v>8</v>
      </c>
      <c r="C24" s="252">
        <v>13</v>
      </c>
      <c r="D24" s="260">
        <v>19</v>
      </c>
      <c r="E24" s="261"/>
    </row>
    <row r="25" spans="1:5" ht="12.5" thickBot="1">
      <c r="A25" s="258" t="s">
        <v>193</v>
      </c>
      <c r="B25" s="259">
        <v>8</v>
      </c>
      <c r="C25" s="252">
        <v>13</v>
      </c>
      <c r="D25" s="260">
        <v>19</v>
      </c>
      <c r="E25" s="261"/>
    </row>
    <row r="26" spans="1:5" ht="12.5" thickBot="1">
      <c r="A26" s="258" t="s">
        <v>194</v>
      </c>
      <c r="B26" s="259">
        <v>6</v>
      </c>
      <c r="C26" s="252">
        <v>11</v>
      </c>
      <c r="D26" s="260">
        <v>12</v>
      </c>
      <c r="E26" s="261"/>
    </row>
    <row r="27" spans="1:5" ht="12.5" thickBot="1">
      <c r="A27" s="258" t="s">
        <v>195</v>
      </c>
      <c r="B27" s="259">
        <v>5</v>
      </c>
      <c r="C27" s="252">
        <v>6</v>
      </c>
      <c r="D27" s="260">
        <v>7</v>
      </c>
      <c r="E27" s="261"/>
    </row>
    <row r="28" spans="1:5" ht="12.5" thickBot="1">
      <c r="A28" s="258" t="s">
        <v>192</v>
      </c>
      <c r="B28" s="259">
        <v>4</v>
      </c>
      <c r="C28" s="252">
        <v>5</v>
      </c>
      <c r="D28" s="260">
        <v>6</v>
      </c>
      <c r="E28" s="261"/>
    </row>
    <row r="29" spans="1:5" ht="12.5" thickBot="1">
      <c r="A29" s="263" t="s">
        <v>196</v>
      </c>
      <c r="B29" s="259"/>
      <c r="C29" s="252"/>
      <c r="D29" s="260"/>
      <c r="E29" s="261"/>
    </row>
    <row r="30" spans="1:5" ht="12.5" thickBot="1">
      <c r="A30" s="258" t="s">
        <v>197</v>
      </c>
      <c r="B30" s="259">
        <v>8</v>
      </c>
      <c r="C30" s="252">
        <v>12</v>
      </c>
      <c r="D30" s="260">
        <v>17</v>
      </c>
      <c r="E30" s="261"/>
    </row>
    <row r="31" spans="1:5" ht="12.5" thickBot="1">
      <c r="A31" s="258" t="s">
        <v>198</v>
      </c>
      <c r="B31" s="259">
        <v>7</v>
      </c>
      <c r="C31" s="252">
        <v>12</v>
      </c>
      <c r="D31" s="260">
        <v>17</v>
      </c>
      <c r="E31" s="261"/>
    </row>
    <row r="32" spans="1:5" ht="12.5" thickBot="1">
      <c r="A32" s="258" t="s">
        <v>199</v>
      </c>
      <c r="B32" s="259">
        <v>6</v>
      </c>
      <c r="C32" s="252">
        <v>8</v>
      </c>
      <c r="D32" s="260">
        <v>10</v>
      </c>
      <c r="E32" s="261"/>
    </row>
    <row r="33" spans="1:5" ht="12.5" thickBot="1">
      <c r="A33" s="263" t="s">
        <v>200</v>
      </c>
      <c r="B33" s="259"/>
      <c r="C33" s="252"/>
      <c r="D33" s="260"/>
      <c r="E33" s="261"/>
    </row>
    <row r="34" spans="1:5" ht="12.5" thickBot="1">
      <c r="A34" s="258" t="s">
        <v>201</v>
      </c>
      <c r="B34" s="259">
        <v>7</v>
      </c>
      <c r="C34" s="252">
        <v>8</v>
      </c>
      <c r="D34" s="260">
        <v>10</v>
      </c>
      <c r="E34" s="261"/>
    </row>
    <row r="35" spans="1:5" ht="12.5" thickBot="1">
      <c r="A35" s="264" t="s">
        <v>202</v>
      </c>
      <c r="B35" s="259">
        <v>4</v>
      </c>
      <c r="C35" s="252">
        <v>5</v>
      </c>
      <c r="D35" s="260">
        <v>7</v>
      </c>
      <c r="E35" s="261"/>
    </row>
    <row r="36" spans="1:5" ht="12.5" thickBot="1">
      <c r="A36" s="265" t="s">
        <v>203</v>
      </c>
      <c r="B36" s="266">
        <v>4</v>
      </c>
      <c r="C36" s="267">
        <v>5</v>
      </c>
      <c r="D36" s="268">
        <v>7</v>
      </c>
      <c r="E36" s="261"/>
    </row>
    <row r="37" spans="1:5" ht="15">
      <c r="A37" s="269"/>
      <c r="B37" s="270"/>
      <c r="C37" s="270"/>
      <c r="D37" s="270"/>
      <c r="E37" s="270"/>
    </row>
    <row r="38" spans="1:5" ht="15">
      <c r="A38" s="269"/>
      <c r="B38" s="270"/>
      <c r="C38" s="270"/>
      <c r="D38" s="270"/>
      <c r="E38" s="270"/>
    </row>
    <row r="39" spans="1:5" ht="15">
      <c r="A39" s="270" t="s">
        <v>204</v>
      </c>
      <c r="B39" s="270"/>
      <c r="C39" s="270"/>
      <c r="D39" s="270"/>
      <c r="E39" s="270"/>
    </row>
    <row r="40" spans="1:5" ht="15">
      <c r="A40" s="269"/>
      <c r="B40" s="270"/>
      <c r="C40" s="270"/>
      <c r="D40" s="270"/>
      <c r="E40" s="270"/>
    </row>
    <row r="41" spans="1:5" ht="48">
      <c r="A41" s="271" t="s">
        <v>205</v>
      </c>
      <c r="B41" s="271"/>
      <c r="C41" s="271"/>
      <c r="D41" s="271"/>
      <c r="E41" s="271"/>
    </row>
    <row r="42" spans="1:5" ht="15">
      <c r="A42" s="269"/>
      <c r="B42" s="270"/>
      <c r="C42" s="270"/>
      <c r="D42" s="270"/>
      <c r="E42" s="270"/>
    </row>
    <row r="43" spans="1:5" ht="48">
      <c r="A43" s="271" t="s">
        <v>206</v>
      </c>
      <c r="B43" s="271"/>
      <c r="C43" s="271"/>
      <c r="D43" s="271"/>
      <c r="E43" s="271"/>
    </row>
  </sheetData>
  <sheetProtection password="CA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2022-01-25T14:03:00Z</cp:lastPrinted>
  <dcterms:created xsi:type="dcterms:W3CDTF">2019-12-07T17:05:14Z</dcterms:created>
  <dcterms:modified xsi:type="dcterms:W3CDTF">2022-02-10T10:49:22Z</dcterms:modified>
  <cp:category/>
  <cp:version/>
  <cp:contentType/>
  <cp:contentStatus/>
</cp:coreProperties>
</file>