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bookViews>
    <workbookView xWindow="0" yWindow="0" windowWidth="28800" windowHeight="11580" activeTab="1"/>
  </bookViews>
  <sheets>
    <sheet name="Identificação" sheetId="2" r:id="rId1"/>
    <sheet name="Grelha para Professor Adjunto" sheetId="1" r:id="rId2"/>
    <sheet name="Anexo A" sheetId="3" r:id="rId3"/>
  </sheets>
  <definedNames>
    <definedName name="_xlnm.Print_Area" localSheetId="0">'Identificação'!$A$1:$G$19</definedName>
    <definedName name="_xlnm.Print_Titles" localSheetId="1">'Grelha para Professor Adjunto'!$1:$10</definedName>
  </definedNames>
  <calcPr calcId="162913"/>
</workbook>
</file>

<file path=xl/sharedStrings.xml><?xml version="1.0" encoding="utf-8"?>
<sst xmlns="http://schemas.openxmlformats.org/spreadsheetml/2006/main" count="262" uniqueCount="215">
  <si>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</si>
  <si>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</si>
  <si>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</si>
  <si>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</si>
  <si>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</si>
  <si>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</si>
  <si>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</si>
  <si>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</si>
  <si>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</si>
  <si>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</si>
  <si>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</si>
  <si>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</si>
  <si>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</si>
  <si>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</si>
  <si>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</si>
  <si>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</si>
  <si>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</si>
  <si>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</si>
  <si>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</si>
  <si>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</si>
  <si>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</si>
  <si>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</si>
  <si>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</si>
  <si>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2.1 Experiência e Dedicação à Docência</t>
  </si>
  <si>
    <t>Orador en ações Pedagógicas, fora do âmbito da DSD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</si>
  <si>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</si>
  <si>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</si>
  <si>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</si>
  <si>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</si>
  <si>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</si>
  <si>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</si>
  <si>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</si>
  <si>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</si>
  <si>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</si>
  <si>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</si>
  <si>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</si>
  <si>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setor de área disciplinar</t>
  </si>
  <si>
    <t>Coordenador de área disciplinar</t>
  </si>
  <si>
    <t>Coordenador de grupo disciplinar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</si>
  <si>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</si>
  <si>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</si>
  <si>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</si>
  <si>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</si>
  <si>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</si>
  <si>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</si>
  <si>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</si>
  <si>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</si>
  <si>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</si>
  <si>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</si>
  <si>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</si>
  <si>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</si>
  <si>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</si>
  <si>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</si>
  <si>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</si>
  <si>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</si>
  <si>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</si>
  <si>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</si>
  <si>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</si>
  <si>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</si>
  <si>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</si>
  <si>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</si>
  <si>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</si>
  <si>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</si>
  <si>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</si>
  <si>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</si>
  <si>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</si>
  <si>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</si>
  <si>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</si>
  <si>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</si>
  <si>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</si>
  <si>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</si>
  <si>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</si>
  <si>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</si>
  <si>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</si>
  <si>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2.3 Qualidade Docente, Organização Pedagógica e Outros</t>
  </si>
  <si>
    <t>Outras atividade curriculares</t>
  </si>
  <si>
    <t>p/ ação</t>
  </si>
  <si>
    <t>Cursos de formação ou atualização, com o mínimo de 6 horas, nos últimos 5 anos</t>
  </si>
  <si>
    <t>Avaliação docente de desempenho docente pela instituição nos últimos 5 anos</t>
  </si>
  <si>
    <t>6 pts Excelente; 4 pts Muito Bom; 2 pts Bom</t>
  </si>
  <si>
    <t>p/ ano</t>
  </si>
  <si>
    <t>Inquerito aos alunos nos últimos 5 anos</t>
  </si>
  <si>
    <t>2 pts Execelente; 1,5 pts Muito Bom; 1 Bom</t>
  </si>
  <si>
    <t>p/ano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</si>
  <si>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</si>
  <si>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</si>
  <si>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</si>
  <si>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</si>
  <si>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</si>
  <si>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</si>
  <si>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</si>
  <si>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</si>
  <si>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</si>
  <si>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</si>
  <si>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</si>
  <si>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</si>
  <si>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</si>
  <si>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</si>
  <si>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</si>
  <si>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</si>
  <si>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</si>
  <si>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</si>
  <si>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</si>
  <si>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</si>
  <si>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</si>
  <si>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</si>
  <si>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</si>
  <si>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</si>
  <si>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</si>
  <si>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>Citações de livros e enquadramento de livros em uc de licenciaturas ou mestrados de cursos de ensino superior em outras esolas de ensino superior</t>
  </si>
  <si>
    <t>1.5 Organização e  outras atividades técnico-científica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</si>
  <si>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</si>
  <si>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</si>
  <si>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</si>
  <si>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</si>
  <si>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</si>
  <si>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</si>
  <si>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</si>
  <si>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</si>
  <si>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</si>
  <si>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</si>
  <si>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</si>
  <si>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</si>
  <si>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</si>
  <si>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</si>
  <si>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</si>
  <si>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</si>
  <si>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</si>
  <si>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</si>
  <si>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</si>
  <si>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</si>
  <si>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</si>
  <si>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</si>
  <si>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</si>
  <si>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t>Coorientação de Dissertações de Mestrado Pré-Bolonha (concluídas)</t>
  </si>
  <si>
    <t>Coorientação de Dissertação/Projeto/Estágio de Mestrado (Bolonha)  (concluídas)</t>
  </si>
  <si>
    <t xml:space="preserve">          IDENTIFICAÇÃO</t>
  </si>
  <si>
    <t>Nome do candidato: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</si>
  <si>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</si>
  <si>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</si>
  <si>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</si>
  <si>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</si>
  <si>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</si>
  <si>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</si>
  <si>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</si>
  <si>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</si>
  <si>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</si>
  <si>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</si>
  <si>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Categoria </t>
  </si>
  <si>
    <t xml:space="preserve">Instituição </t>
  </si>
  <si>
    <t>Professor Adjunto - Direito e Ciências Sociais</t>
  </si>
  <si>
    <t>Cursos de atualização técnico– científica facultados por Ordens Profissionais (Ordem dos Advogados ou participações passivas em congressos) diretamente relacionadas com a área disciplinar a que o candidato concorre nos últimos 5 anos</t>
  </si>
  <si>
    <t>Cursos de atualização técnico–científica facultados por Ordens Profissionais (Ordem dos Advogados ou participações passivas em congressos) indiretamente relacionadas com a área disciplinar a que o candidato concorre nos últimos 5 anos</t>
  </si>
  <si>
    <t>Experiência docente no ensino superior politécnico na área Direito e Ciências Sociais  &gt; 15 anos</t>
  </si>
  <si>
    <t>Experiência docente no ensino superior politécnico na área da Direito e Ciências Sociais  &gt; 5 anos -  &lt;= 15 anos</t>
  </si>
  <si>
    <t>1.3 Projetos de Investigação e Desenvolvimento na área de Direito e Ciências Sociais</t>
  </si>
  <si>
    <t>1.4 Publicações e participações em congressos de carácter técnico-científico na área de Direito e Ciências Sociais</t>
  </si>
  <si>
    <t>1.6 Orientação de teses/dissertações/trabalhos de final de curso na área de Direito e Ciências Sociais</t>
  </si>
  <si>
    <t>1.7 Participação em júris de provas académicas na área de Direito e Ciências Sociais</t>
  </si>
  <si>
    <t>1.8 Atividades de natureza profissional com relevância para a área de Direito e Ciências Sociais</t>
  </si>
  <si>
    <t>Experiência docente em outras instituições de ensino politécnico na área de Direito e Ciências Sociais</t>
  </si>
  <si>
    <t>Experiência docente no ensino superior universitário na área de Direito e Ciências Sociais</t>
  </si>
  <si>
    <t>Responsável de Unidades Curriculares, distintas, na área de Direito e Ciências Sociais</t>
  </si>
  <si>
    <t>Número de Unidades Curriculares, distintas, lecionadas na área de Direito e Ciências Sociais (não cumulativo com o ponto anterior)</t>
  </si>
  <si>
    <t>Elaboração de manuais de apoio à docência, na área de Direito e Ciências Sociais, que cubram pelo menos 75% da matéria da UC  (aulas T e TP, no máximo 1 elemento por UC)</t>
  </si>
  <si>
    <t>Acompanhamento de estudantes em estágio na área de Direito e Ciências Sociais</t>
  </si>
  <si>
    <r>
      <t xml:space="preserve">Pedagógico </t>
    </r>
    <r>
      <rPr>
        <sz val="8"/>
        <rFont val="Arial"/>
        <family val="2"/>
      </rPr>
      <t>(40%)</t>
    </r>
  </si>
  <si>
    <r>
      <t xml:space="preserve">Técnico-Científico e Profissional </t>
    </r>
    <r>
      <rPr>
        <sz val="8"/>
        <rFont val="Arial"/>
        <family val="2"/>
      </rPr>
      <t>(40%)</t>
    </r>
  </si>
  <si>
    <r>
      <t xml:space="preserve">Organizacional (outras atividades relevantes para o IPC) </t>
    </r>
    <r>
      <rPr>
        <sz val="8"/>
        <rFont val="Arial"/>
        <family val="2"/>
      </rPr>
      <t>(20%)</t>
    </r>
  </si>
  <si>
    <t>Elaboração de cadernos de exercícios, na área de Direito e Ciências Sociais, que cubram pelo menos 75% da matéria da UC (no máximo 1 elementos por UC)</t>
  </si>
  <si>
    <t>2.2 Elaboração de manuais</t>
  </si>
  <si>
    <t xml:space="preserve">CONCURSO PARA PROFESSOR ADJUNTO     </t>
  </si>
  <si>
    <t xml:space="preserve">Concurso Pessoal Docente Ensino Superior Politécnico </t>
  </si>
  <si>
    <t>Anexo A</t>
  </si>
  <si>
    <t>PROFISSÕES</t>
  </si>
  <si>
    <t>até 5 anos</t>
  </si>
  <si>
    <t>de 5 a 15 anos</t>
  </si>
  <si>
    <t>mais de 15 anos</t>
  </si>
  <si>
    <t>Orgãos de Gestão:</t>
  </si>
  <si>
    <t>Pontuação final</t>
  </si>
  <si>
    <t xml:space="preserve">Administração </t>
  </si>
  <si>
    <t>Gerência</t>
  </si>
  <si>
    <t>Orgãos de Fiscalização:</t>
  </si>
  <si>
    <t xml:space="preserve">ROC   </t>
  </si>
  <si>
    <t>Comissão de Auditoria/Conselho de Supervisão</t>
  </si>
  <si>
    <t>Membros de orgãos de fiscalização</t>
  </si>
  <si>
    <t>Direcções:</t>
  </si>
  <si>
    <t>Direcção Geral</t>
  </si>
  <si>
    <t>Direcção Financeira</t>
  </si>
  <si>
    <t>Direcção Comercial</t>
  </si>
  <si>
    <t>Direcção Marketing</t>
  </si>
  <si>
    <t>Direcção de Recursos Humanos</t>
  </si>
  <si>
    <t>Direcção de Aprosionamento</t>
  </si>
  <si>
    <t>Direcção de Qualidade/Ambiente/HST</t>
  </si>
  <si>
    <t>Direcção de Logistica</t>
  </si>
  <si>
    <t>Direcção de Produção e Operações</t>
  </si>
  <si>
    <t xml:space="preserve">Direcção de Contabilidade </t>
  </si>
  <si>
    <t>Direcção de Planeamento e Controlo de Gestão</t>
  </si>
  <si>
    <t>Direcção de Auditoria e Controlo de Risco</t>
  </si>
  <si>
    <t xml:space="preserve">Outras Direcções </t>
  </si>
  <si>
    <t>Gerente Bancário</t>
  </si>
  <si>
    <t>Sub-Gerente</t>
  </si>
  <si>
    <t>Gestor Cliente</t>
  </si>
  <si>
    <t>Outras Chefias</t>
  </si>
  <si>
    <t>Consultoria:</t>
  </si>
  <si>
    <t>Consultor de Gestão</t>
  </si>
  <si>
    <t>Consultor Fiscal</t>
  </si>
  <si>
    <t>Auditor</t>
  </si>
  <si>
    <t>Funções Técnicas:</t>
  </si>
  <si>
    <t>TOC</t>
  </si>
  <si>
    <t xml:space="preserve">  Outras da área da contabilidade e Gestão</t>
  </si>
  <si>
    <t>Formador de quadros superiores</t>
  </si>
  <si>
    <t>Notas:</t>
  </si>
  <si>
    <t>1 - Actividades profissionais de Direito, Economia. Informática e Matemática e Inglês serão oportunamente enquadradas nesta tabela em termos equivalentes.</t>
  </si>
  <si>
    <t>2 - Situações omissas serão enquaradas nas presentes profissões atendendo ás especificidades apresentadas e competências exigidas.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</si>
</sst>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>
        <color rgb="FF000000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30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8" fillId="0" borderId="0" xfId="21" applyFont="1" applyProtection="1">
      <alignment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2" fontId="6" fillId="3" borderId="13" xfId="0" applyNumberFormat="1" applyFont="1" applyFill="1" applyBorder="1" applyAlignment="1" applyProtection="1">
      <alignment horizontal="center" vertical="center"/>
      <protection/>
    </xf>
    <xf numFmtId="2" fontId="4" fillId="3" borderId="13" xfId="0" applyNumberFormat="1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2" fontId="6" fillId="3" borderId="18" xfId="0" applyNumberFormat="1" applyFont="1" applyFill="1" applyBorder="1" applyAlignment="1" applyProtection="1">
      <alignment horizontal="center" vertical="center"/>
      <protection/>
    </xf>
    <xf numFmtId="2" fontId="4" fillId="3" borderId="18" xfId="0" applyNumberFormat="1" applyFont="1" applyFill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vertical="center"/>
      <protection/>
    </xf>
    <xf numFmtId="2" fontId="3" fillId="4" borderId="13" xfId="0" applyNumberFormat="1" applyFont="1" applyFill="1" applyBorder="1" applyAlignment="1" applyProtection="1">
      <alignment horizontal="center" vertical="center"/>
      <protection/>
    </xf>
    <xf numFmtId="2" fontId="3" fillId="4" borderId="14" xfId="0" applyNumberFormat="1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4" borderId="18" xfId="0" applyFont="1" applyFill="1" applyBorder="1" applyAlignment="1" applyProtection="1">
      <alignment vertical="center"/>
      <protection/>
    </xf>
    <xf numFmtId="2" fontId="3" fillId="4" borderId="18" xfId="0" applyNumberFormat="1" applyFont="1" applyFill="1" applyBorder="1" applyAlignment="1" applyProtection="1">
      <alignment horizontal="center" vertical="center"/>
      <protection/>
    </xf>
    <xf numFmtId="2" fontId="3" fillId="4" borderId="19" xfId="0" applyNumberFormat="1" applyFont="1" applyFill="1" applyBorder="1" applyAlignment="1" applyProtection="1">
      <alignment horizontal="center" vertical="center"/>
      <protection/>
    </xf>
    <xf numFmtId="2" fontId="6" fillId="3" borderId="26" xfId="0" applyNumberFormat="1" applyFont="1" applyFill="1" applyBorder="1" applyAlignment="1" applyProtection="1">
      <alignment horizontal="center" vertical="center"/>
      <protection/>
    </xf>
    <xf numFmtId="2" fontId="4" fillId="3" borderId="26" xfId="0" applyNumberFormat="1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2" fontId="3" fillId="5" borderId="13" xfId="0" applyNumberFormat="1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3" fillId="5" borderId="28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 applyProtection="1">
      <alignment horizontal="center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9" xfId="0" applyFont="1" applyFill="1" applyBorder="1" applyAlignment="1" applyProtection="1">
      <alignment horizontal="center" vertical="center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/>
      <protection/>
    </xf>
    <xf numFmtId="0" fontId="3" fillId="5" borderId="15" xfId="0" applyFont="1" applyFill="1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justify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3" xfId="0" applyFont="1" applyFill="1" applyBorder="1" applyAlignment="1" applyProtection="1">
      <alignment horizontal="justify" vertical="center" wrapText="1"/>
      <protection/>
    </xf>
    <xf numFmtId="0" fontId="2" fillId="0" borderId="25" xfId="0" applyFont="1" applyFill="1" applyBorder="1" applyAlignment="1" applyProtection="1">
      <alignment horizontal="justify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left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justify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5" fillId="3" borderId="37" xfId="0" applyFont="1" applyFill="1" applyBorder="1" applyAlignment="1" applyProtection="1">
      <alignment vertical="center"/>
      <protection/>
    </xf>
    <xf numFmtId="0" fontId="5" fillId="3" borderId="18" xfId="0" applyFont="1" applyFill="1" applyBorder="1" applyAlignment="1" applyProtection="1">
      <alignment vertical="center"/>
      <protection/>
    </xf>
    <xf numFmtId="0" fontId="5" fillId="3" borderId="18" xfId="0" applyFont="1" applyFill="1" applyBorder="1" applyAlignment="1" applyProtection="1">
      <alignment horizontal="center" vertical="center"/>
      <protection/>
    </xf>
    <xf numFmtId="0" fontId="2" fillId="4" borderId="33" xfId="0" applyFont="1" applyFill="1" applyBorder="1" applyAlignment="1" applyProtection="1">
      <alignment horizontal="center" vertical="center"/>
      <protection/>
    </xf>
    <xf numFmtId="1" fontId="2" fillId="4" borderId="13" xfId="0" applyNumberFormat="1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right" vertical="center"/>
      <protection/>
    </xf>
    <xf numFmtId="0" fontId="2" fillId="2" borderId="4" xfId="0" applyFont="1" applyFill="1" applyBorder="1" applyAlignment="1" applyProtection="1">
      <alignment vertical="center" wrapText="1"/>
      <protection/>
    </xf>
    <xf numFmtId="0" fontId="2" fillId="2" borderId="44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vertical="center" wrapText="1"/>
      <protection/>
    </xf>
    <xf numFmtId="0" fontId="2" fillId="2" borderId="38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left" vertical="center" wrapText="1"/>
      <protection/>
    </xf>
    <xf numFmtId="0" fontId="2" fillId="2" borderId="41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left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46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justify" vertical="center" wrapText="1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horizontal="center" vertical="center"/>
      <protection/>
    </xf>
    <xf numFmtId="0" fontId="5" fillId="3" borderId="28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2" borderId="48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6" xfId="0" applyFont="1" applyFill="1" applyBorder="1" applyAlignment="1" applyProtection="1">
      <alignment horizontal="justify" vertical="center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justify" vertical="center" wrapText="1"/>
      <protection/>
    </xf>
    <xf numFmtId="0" fontId="2" fillId="2" borderId="46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/>
      <protection/>
    </xf>
    <xf numFmtId="1" fontId="2" fillId="4" borderId="18" xfId="0" applyNumberFormat="1" applyFont="1" applyFill="1" applyBorder="1" applyAlignment="1" applyProtection="1">
      <alignment horizontal="center" vertical="center"/>
      <protection/>
    </xf>
    <xf numFmtId="0" fontId="3" fillId="4" borderId="28" xfId="0" applyFont="1" applyFill="1" applyBorder="1" applyAlignment="1" applyProtection="1">
      <alignment horizontal="right" vertical="center"/>
      <protection/>
    </xf>
    <xf numFmtId="0" fontId="2" fillId="2" borderId="30" xfId="0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center" vertical="center"/>
      <protection/>
    </xf>
    <xf numFmtId="0" fontId="5" fillId="3" borderId="26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3" fillId="2" borderId="49" xfId="0" applyFont="1" applyFill="1" applyBorder="1" applyAlignment="1" applyProtection="1">
      <alignment horizontal="center" vertical="center" textRotation="90" wrapText="1"/>
      <protection/>
    </xf>
    <xf numFmtId="1" fontId="2" fillId="2" borderId="26" xfId="0" applyNumberFormat="1" applyFont="1" applyFill="1" applyBorder="1" applyAlignment="1" applyProtection="1">
      <alignment horizontal="center" vertical="center"/>
      <protection/>
    </xf>
    <xf numFmtId="0" fontId="2" fillId="4" borderId="18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right" vertical="center"/>
      <protection/>
    </xf>
    <xf numFmtId="0" fontId="3" fillId="5" borderId="33" xfId="0" applyFont="1" applyFill="1" applyBorder="1" applyAlignment="1" applyProtection="1">
      <alignment horizontal="center" vertical="center"/>
      <protection/>
    </xf>
    <xf numFmtId="1" fontId="3" fillId="5" borderId="13" xfId="0" applyNumberFormat="1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vertical="center"/>
      <protection/>
    </xf>
    <xf numFmtId="0" fontId="3" fillId="5" borderId="13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5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vertical="center" wrapText="1"/>
      <protection/>
    </xf>
    <xf numFmtId="0" fontId="10" fillId="0" borderId="0" xfId="21" applyFont="1" applyAlignment="1" applyProtection="1">
      <alignment wrapText="1"/>
      <protection/>
    </xf>
    <xf numFmtId="0" fontId="8" fillId="0" borderId="0" xfId="21" applyFont="1" applyProtection="1">
      <alignment/>
      <protection/>
    </xf>
    <xf numFmtId="0" fontId="11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/>
      <protection/>
    </xf>
    <xf numFmtId="0" fontId="14" fillId="6" borderId="50" xfId="21" applyFont="1" applyFill="1" applyBorder="1" applyAlignment="1" applyProtection="1">
      <alignment horizontal="center" vertical="center" wrapText="1"/>
      <protection/>
    </xf>
    <xf numFmtId="0" fontId="14" fillId="6" borderId="50" xfId="21" applyFont="1" applyFill="1" applyBorder="1" applyAlignment="1" applyProtection="1">
      <alignment horizontal="center" vertical="center"/>
      <protection/>
    </xf>
    <xf numFmtId="0" fontId="15" fillId="0" borderId="0" xfId="21" applyFont="1" applyAlignment="1" applyProtection="1">
      <alignment horizontal="right"/>
      <protection/>
    </xf>
    <xf numFmtId="0" fontId="8" fillId="0" borderId="51" xfId="21" applyFont="1" applyBorder="1" applyProtection="1">
      <alignment/>
      <protection locked="0"/>
    </xf>
    <xf numFmtId="0" fontId="8" fillId="0" borderId="0" xfId="21" applyFont="1" applyAlignment="1" applyProtection="1">
      <alignment vertical="center"/>
      <protection locked="0"/>
    </xf>
    <xf numFmtId="0" fontId="8" fillId="0" borderId="52" xfId="21" applyFont="1" applyBorder="1" applyAlignment="1" applyProtection="1">
      <alignment/>
      <protection locked="0"/>
    </xf>
    <xf numFmtId="0" fontId="12" fillId="0" borderId="53" xfId="21" applyFont="1" applyBorder="1" applyAlignment="1" applyProtection="1">
      <alignment horizontal="left" vertical="center"/>
      <protection locked="0"/>
    </xf>
    <xf numFmtId="0" fontId="8" fillId="0" borderId="53" xfId="21" applyFont="1" applyBorder="1" applyAlignment="1" applyProtection="1">
      <alignment horizontal="left" vertical="center"/>
      <protection locked="0"/>
    </xf>
    <xf numFmtId="0" fontId="14" fillId="6" borderId="54" xfId="21" applyFont="1" applyFill="1" applyBorder="1" applyAlignment="1" applyProtection="1">
      <alignment horizontal="center" vertical="center"/>
      <protection/>
    </xf>
    <xf numFmtId="0" fontId="8" fillId="0" borderId="0" xfId="21" applyFont="1" applyBorder="1" applyProtection="1">
      <alignment/>
      <protection/>
    </xf>
    <xf numFmtId="0" fontId="8" fillId="0" borderId="0" xfId="21" applyFont="1" applyBorder="1" applyAlignment="1" applyProtection="1">
      <alignment/>
      <protection/>
    </xf>
    <xf numFmtId="0" fontId="14" fillId="6" borderId="6" xfId="21" applyFont="1" applyFill="1" applyBorder="1" applyAlignment="1" applyProtection="1">
      <alignment horizontal="center" vertical="center"/>
      <protection/>
    </xf>
    <xf numFmtId="0" fontId="8" fillId="0" borderId="50" xfId="21" applyFont="1" applyBorder="1" applyAlignment="1" applyProtection="1">
      <alignment horizontal="left" vertical="center" wrapText="1"/>
      <protection locked="0"/>
    </xf>
    <xf numFmtId="0" fontId="8" fillId="0" borderId="54" xfId="21" applyFont="1" applyBorder="1" applyAlignment="1" applyProtection="1">
      <alignment horizontal="left" vertical="center" wrapText="1"/>
      <protection locked="0"/>
    </xf>
    <xf numFmtId="0" fontId="8" fillId="0" borderId="6" xfId="21" applyFont="1" applyBorder="1" applyAlignment="1" applyProtection="1">
      <alignment horizontal="left" vertical="center" wrapText="1"/>
      <protection locked="0"/>
    </xf>
    <xf numFmtId="0" fontId="13" fillId="0" borderId="0" xfId="21" applyFont="1" applyBorder="1" applyAlignment="1" applyProtection="1">
      <alignment vertical="top" wrapText="1"/>
      <protection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8" fillId="0" borderId="50" xfId="21" applyFont="1" applyBorder="1" applyAlignment="1" applyProtection="1">
      <alignment vertical="center" wrapText="1"/>
      <protection locked="0"/>
    </xf>
    <xf numFmtId="0" fontId="8" fillId="0" borderId="54" xfId="21" applyFont="1" applyBorder="1" applyAlignment="1" applyProtection="1">
      <alignment vertical="center" wrapText="1"/>
      <protection locked="0"/>
    </xf>
    <xf numFmtId="0" fontId="8" fillId="0" borderId="6" xfId="21" applyFont="1" applyBorder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58" xfId="0" applyFont="1" applyFill="1" applyBorder="1" applyAlignment="1" applyProtection="1">
      <alignment horizontal="center" vertical="center"/>
      <protection/>
    </xf>
    <xf numFmtId="0" fontId="9" fillId="0" borderId="0" xfId="21" applyFont="1" applyAlignment="1" applyProtection="1">
      <alignment horizontal="center" vertical="center" wrapText="1"/>
      <protection/>
    </xf>
    <xf numFmtId="0" fontId="13" fillId="0" borderId="59" xfId="21" applyFont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textRotation="90"/>
      <protection/>
    </xf>
    <xf numFmtId="0" fontId="3" fillId="2" borderId="3" xfId="0" applyFont="1" applyFill="1" applyBorder="1" applyAlignment="1" applyProtection="1">
      <alignment horizontal="center" vertical="center" textRotation="90"/>
      <protection/>
    </xf>
    <xf numFmtId="0" fontId="3" fillId="2" borderId="2" xfId="0" applyFont="1" applyFill="1" applyBorder="1" applyAlignment="1" applyProtection="1">
      <alignment horizontal="center" vertical="center" textRotation="90"/>
      <protection/>
    </xf>
    <xf numFmtId="0" fontId="3" fillId="2" borderId="57" xfId="0" applyFont="1" applyFill="1" applyBorder="1" applyAlignment="1" applyProtection="1">
      <alignment horizontal="center" vertical="center" textRotation="90"/>
      <protection/>
    </xf>
    <xf numFmtId="1" fontId="2" fillId="2" borderId="34" xfId="0" applyNumberFormat="1" applyFont="1" applyFill="1" applyBorder="1" applyAlignment="1" applyProtection="1">
      <alignment horizontal="center" vertical="center"/>
      <protection/>
    </xf>
    <xf numFmtId="1" fontId="2" fillId="2" borderId="45" xfId="0" applyNumberFormat="1" applyFont="1" applyFill="1" applyBorder="1" applyAlignment="1" applyProtection="1">
      <alignment horizontal="center" vertical="center"/>
      <protection/>
    </xf>
    <xf numFmtId="1" fontId="2" fillId="2" borderId="35" xfId="0" applyNumberFormat="1" applyFont="1" applyFill="1" applyBorder="1" applyAlignment="1" applyProtection="1">
      <alignment horizontal="center" vertical="center"/>
      <protection/>
    </xf>
    <xf numFmtId="1" fontId="2" fillId="2" borderId="48" xfId="0" applyNumberFormat="1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2" fillId="2" borderId="20" xfId="0" applyNumberFormat="1" applyFont="1" applyFill="1" applyBorder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164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0" fontId="3" fillId="2" borderId="56" xfId="0" applyFont="1" applyFill="1" applyBorder="1" applyAlignment="1" applyProtection="1">
      <alignment horizontal="center" vertical="center" textRotation="90" wrapText="1"/>
      <protection/>
    </xf>
    <xf numFmtId="1" fontId="2" fillId="2" borderId="46" xfId="0" applyNumberFormat="1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vertical="center"/>
      <protection/>
    </xf>
    <xf numFmtId="0" fontId="2" fillId="2" borderId="60" xfId="0" applyFont="1" applyFill="1" applyBorder="1" applyAlignment="1" applyProtection="1">
      <alignment horizontal="center" vertical="center" wrapText="1"/>
      <protection/>
    </xf>
    <xf numFmtId="164" fontId="2" fillId="2" borderId="61" xfId="0" applyNumberFormat="1" applyFont="1" applyFill="1" applyBorder="1" applyAlignment="1" applyProtection="1">
      <alignment horizontal="center" vertical="center" wrapText="1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3" fillId="5" borderId="62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56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 textRotation="90"/>
      <protection/>
    </xf>
    <xf numFmtId="0" fontId="3" fillId="2" borderId="63" xfId="0" applyFont="1" applyFill="1" applyBorder="1" applyAlignment="1" applyProtection="1">
      <alignment horizontal="center" vertical="center" textRotation="90"/>
      <protection/>
    </xf>
    <xf numFmtId="0" fontId="3" fillId="2" borderId="49" xfId="0" applyFont="1" applyFill="1" applyBorder="1" applyAlignment="1" applyProtection="1">
      <alignment horizontal="center" vertical="center" textRotation="90"/>
      <protection/>
    </xf>
    <xf numFmtId="1" fontId="2" fillId="2" borderId="12" xfId="0" applyNumberFormat="1" applyFont="1" applyFill="1" applyBorder="1" applyAlignment="1" applyProtection="1">
      <alignment horizontal="center" vertical="center"/>
      <protection/>
    </xf>
    <xf numFmtId="1" fontId="2" fillId="2" borderId="64" xfId="0" applyNumberFormat="1" applyFont="1" applyFill="1" applyBorder="1" applyAlignment="1" applyProtection="1">
      <alignment horizontal="center" vertical="center"/>
      <protection/>
    </xf>
    <xf numFmtId="1" fontId="2" fillId="2" borderId="36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5" xfId="0" applyFont="1" applyFill="1" applyBorder="1" applyAlignment="1" applyProtection="1">
      <alignment horizontal="left" vertical="center" wrapText="1"/>
      <protection/>
    </xf>
    <xf numFmtId="0" fontId="16" fillId="0" borderId="0" xfId="0" applyFont="1"/>
    <xf numFmtId="0" fontId="16" fillId="0" borderId="0" xfId="0" applyFont="1" applyFill="1" applyBorder="1" applyProtection="1">
      <protection/>
    </xf>
    <xf numFmtId="0" fontId="16" fillId="0" borderId="0" xfId="0" applyFont="1" applyFill="1" applyBorder="1" applyAlignment="1" applyProtection="1">
      <alignment vertical="justify"/>
      <protection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justify"/>
      <protection locked="0"/>
    </xf>
    <xf numFmtId="0" fontId="17" fillId="0" borderId="0" xfId="0" applyFont="1" applyFill="1" applyBorder="1" applyProtection="1">
      <protection/>
    </xf>
    <xf numFmtId="0" fontId="17" fillId="0" borderId="0" xfId="0" applyFont="1" applyBorder="1" applyProtection="1">
      <protection/>
    </xf>
    <xf numFmtId="0" fontId="17" fillId="0" borderId="0" xfId="0" applyFont="1" applyFill="1" applyBorder="1" applyAlignment="1" applyProtection="1">
      <alignment vertical="justify"/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18" fillId="0" borderId="0" xfId="0" applyFont="1" applyFill="1" applyProtection="1">
      <protection/>
    </xf>
    <xf numFmtId="0" fontId="18" fillId="0" borderId="6" xfId="0" applyFont="1" applyFill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 vertical="center"/>
      <protection/>
    </xf>
    <xf numFmtId="0" fontId="19" fillId="0" borderId="4" xfId="0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vertical="center"/>
      <protection/>
    </xf>
    <xf numFmtId="0" fontId="17" fillId="0" borderId="2" xfId="0" applyFont="1" applyBorder="1" applyAlignment="1" applyProtection="1">
      <alignment horizontal="left" indent="1"/>
      <protection/>
    </xf>
    <xf numFmtId="0" fontId="17" fillId="0" borderId="6" xfId="0" applyFont="1" applyFill="1" applyBorder="1" applyAlignment="1" applyProtection="1">
      <alignment horizontal="center"/>
      <protection/>
    </xf>
    <xf numFmtId="0" fontId="18" fillId="0" borderId="42" xfId="0" applyFont="1" applyFill="1" applyBorder="1" applyAlignment="1" applyProtection="1">
      <alignment horizontal="center"/>
      <protection/>
    </xf>
    <xf numFmtId="0" fontId="18" fillId="0" borderId="58" xfId="0" applyFont="1" applyFill="1" applyBorder="1" applyAlignment="1" applyProtection="1">
      <alignment horizontal="center"/>
      <protection locked="0"/>
    </xf>
    <xf numFmtId="0" fontId="19" fillId="0" borderId="2" xfId="0" applyFont="1" applyBorder="1" applyProtection="1">
      <protection/>
    </xf>
    <xf numFmtId="0" fontId="19" fillId="0" borderId="2" xfId="0" applyFont="1" applyBorder="1" applyAlignment="1" applyProtection="1">
      <alignment horizontal="left"/>
      <protection/>
    </xf>
    <xf numFmtId="0" fontId="17" fillId="0" borderId="2" xfId="0" applyFont="1" applyBorder="1" applyAlignment="1" applyProtection="1">
      <alignment horizontal="left"/>
      <protection/>
    </xf>
    <xf numFmtId="0" fontId="17" fillId="0" borderId="57" xfId="0" applyFont="1" applyBorder="1" applyAlignment="1" applyProtection="1">
      <alignment horizontal="left" indent="1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65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C11" sqref="C11"/>
    </sheetView>
  </sheetViews>
  <sheetFormatPr defaultColWidth="8.8515625" defaultRowHeight="15"/>
  <cols>
    <col min="1" max="1" width="25.28125" style="50" customWidth="1"/>
    <col min="2" max="2" width="20.421875" style="50" bestFit="1" customWidth="1"/>
    <col min="3" max="3" width="23.421875" style="50" customWidth="1"/>
    <col min="4" max="4" width="31.28125" style="50" customWidth="1"/>
    <col min="5" max="5" width="22.7109375" style="50" customWidth="1"/>
    <col min="6" max="6" width="11.421875" style="50" customWidth="1"/>
    <col min="7" max="7" width="2.7109375" style="50" customWidth="1"/>
    <col min="8" max="16384" width="8.8515625" style="50" customWidth="1"/>
  </cols>
  <sheetData>
    <row r="1" spans="1:8" ht="15">
      <c r="A1" s="224" t="s">
        <v>171</v>
      </c>
      <c r="B1" s="224"/>
      <c r="C1" s="224"/>
      <c r="D1" s="224"/>
      <c r="E1" s="224"/>
      <c r="F1" s="224"/>
      <c r="G1" s="224"/>
      <c r="H1" s="224"/>
    </row>
    <row r="2" spans="1:8" ht="15">
      <c r="A2" s="224"/>
      <c r="B2" s="224"/>
      <c r="C2" s="224"/>
      <c r="D2" s="224"/>
      <c r="E2" s="224"/>
      <c r="F2" s="224"/>
      <c r="G2" s="224"/>
      <c r="H2" s="224"/>
    </row>
    <row r="3" spans="1:8" ht="15">
      <c r="A3" s="224"/>
      <c r="B3" s="224"/>
      <c r="C3" s="224"/>
      <c r="D3" s="224"/>
      <c r="E3" s="224"/>
      <c r="F3" s="224"/>
      <c r="G3" s="224"/>
      <c r="H3" s="224"/>
    </row>
    <row r="4" spans="1:8" ht="15.5">
      <c r="A4" s="165"/>
      <c r="B4" s="165"/>
      <c r="C4" s="165"/>
      <c r="D4" s="165"/>
      <c r="E4" s="165"/>
      <c r="F4" s="165"/>
      <c r="G4" s="165"/>
      <c r="H4" s="165"/>
    </row>
    <row r="5" spans="1:8" ht="15.5">
      <c r="A5" s="224" t="s">
        <v>136</v>
      </c>
      <c r="B5" s="224"/>
      <c r="C5" s="224"/>
      <c r="D5" s="224"/>
      <c r="E5" s="224"/>
      <c r="F5" s="224"/>
      <c r="G5" s="224"/>
      <c r="H5" s="224"/>
    </row>
    <row r="6" spans="1:8" ht="15.5">
      <c r="A6" s="166"/>
      <c r="B6" s="167"/>
      <c r="C6" s="167"/>
      <c r="D6" s="168"/>
      <c r="E6" s="168"/>
      <c r="F6" s="168"/>
      <c r="G6" s="168"/>
      <c r="H6" s="168"/>
    </row>
    <row r="7" spans="1:8" ht="20" customHeight="1">
      <c r="A7" s="169" t="s">
        <v>137</v>
      </c>
      <c r="B7" s="176"/>
      <c r="C7" s="177"/>
      <c r="D7" s="177"/>
      <c r="E7" s="177"/>
      <c r="F7" s="177"/>
      <c r="G7" s="182"/>
      <c r="H7" s="182"/>
    </row>
    <row r="8" spans="1:8" ht="20" customHeight="1">
      <c r="A8" s="169" t="s">
        <v>138</v>
      </c>
      <c r="B8" s="178"/>
      <c r="C8" s="179"/>
      <c r="D8" s="179"/>
      <c r="E8" s="168"/>
      <c r="F8" s="168"/>
      <c r="G8" s="181"/>
      <c r="H8" s="181"/>
    </row>
    <row r="9" spans="1:8" ht="27.75" customHeight="1">
      <c r="A9" s="170"/>
      <c r="B9" s="225" t="s">
        <v>139</v>
      </c>
      <c r="C9" s="225"/>
      <c r="D9" s="225"/>
      <c r="E9" s="187"/>
      <c r="F9" s="168"/>
      <c r="G9" s="181"/>
      <c r="H9" s="181"/>
    </row>
    <row r="10" spans="1:8" ht="15">
      <c r="A10" s="168"/>
      <c r="B10" s="168"/>
      <c r="C10" s="168"/>
      <c r="D10" s="168"/>
      <c r="E10" s="168"/>
      <c r="F10" s="168"/>
      <c r="G10" s="181"/>
      <c r="H10" s="181"/>
    </row>
    <row r="11" spans="1:8" ht="28">
      <c r="A11" s="171"/>
      <c r="B11" s="172" t="s">
        <v>140</v>
      </c>
      <c r="C11" s="173" t="s">
        <v>141</v>
      </c>
      <c r="D11" s="173" t="s">
        <v>142</v>
      </c>
      <c r="E11" s="180" t="s">
        <v>143</v>
      </c>
      <c r="F11" s="183" t="s">
        <v>144</v>
      </c>
      <c r="G11" s="181"/>
      <c r="H11" s="181"/>
    </row>
    <row r="12" spans="1:8" ht="42" customHeight="1">
      <c r="A12" s="168"/>
      <c r="B12" s="173" t="s">
        <v>145</v>
      </c>
      <c r="C12" s="184"/>
      <c r="D12" s="216"/>
      <c r="E12" s="217"/>
      <c r="F12" s="218"/>
      <c r="G12" s="181"/>
      <c r="H12" s="181"/>
    </row>
    <row r="13" spans="1:8" ht="15">
      <c r="A13" s="168"/>
      <c r="B13" s="168"/>
      <c r="C13" s="168"/>
      <c r="D13" s="168"/>
      <c r="E13" s="168"/>
      <c r="F13" s="168"/>
      <c r="G13" s="181"/>
      <c r="H13" s="181"/>
    </row>
    <row r="14" spans="1:8" ht="44.5" customHeight="1">
      <c r="A14" s="171"/>
      <c r="B14" s="173" t="s">
        <v>146</v>
      </c>
      <c r="C14" s="184"/>
      <c r="D14" s="184"/>
      <c r="E14" s="185"/>
      <c r="F14" s="186"/>
      <c r="G14" s="181"/>
      <c r="H14" s="181"/>
    </row>
    <row r="15" spans="1:8" ht="15">
      <c r="A15" s="168"/>
      <c r="B15" s="168"/>
      <c r="C15" s="168"/>
      <c r="D15" s="168"/>
      <c r="E15" s="168"/>
      <c r="F15" s="168"/>
      <c r="G15" s="181"/>
      <c r="H15" s="181"/>
    </row>
    <row r="16" spans="1:8" ht="15">
      <c r="A16" s="174" t="s">
        <v>147</v>
      </c>
      <c r="B16" s="168"/>
      <c r="C16" s="168"/>
      <c r="D16" s="168"/>
      <c r="E16" s="168"/>
      <c r="F16" s="168"/>
      <c r="G16" s="181"/>
      <c r="H16" s="181"/>
    </row>
    <row r="17" spans="1:8" ht="20" customHeight="1">
      <c r="A17" s="169" t="s">
        <v>148</v>
      </c>
      <c r="B17" s="4"/>
      <c r="C17" s="4"/>
      <c r="D17" s="4"/>
      <c r="E17" s="4"/>
      <c r="F17" s="4"/>
      <c r="G17" s="181"/>
      <c r="H17" s="181"/>
    </row>
    <row r="18" spans="1:8" ht="20" customHeight="1">
      <c r="A18" s="169" t="s">
        <v>149</v>
      </c>
      <c r="B18" s="175"/>
      <c r="C18" s="175"/>
      <c r="D18" s="175"/>
      <c r="E18" s="175"/>
      <c r="F18" s="175"/>
      <c r="G18" s="181"/>
      <c r="H18" s="181"/>
    </row>
  </sheetData>
  <sheetProtection password="CA0B" sheet="1" objects="1" scenarios="1"/>
  <mergeCells count="3">
    <mergeCell ref="A1:H3"/>
    <mergeCell ref="A5:H5"/>
    <mergeCell ref="B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tabSelected="1" zoomScale="90" zoomScaleNormal="90" zoomScaleSheetLayoutView="50" workbookViewId="0" topLeftCell="D1">
      <selection activeCell="B6" sqref="B6:O6"/>
    </sheetView>
  </sheetViews>
  <sheetFormatPr defaultColWidth="8.8515625" defaultRowHeight="15"/>
  <cols>
    <col min="1" max="1" width="4.57421875" style="50" customWidth="1"/>
    <col min="2" max="3" width="8.8515625" style="50" customWidth="1"/>
    <col min="4" max="4" width="15.8515625" style="50" customWidth="1"/>
    <col min="5" max="5" width="8.8515625" style="50" customWidth="1"/>
    <col min="6" max="6" width="70.8515625" style="50" customWidth="1"/>
    <col min="7" max="7" width="13.421875" style="51" customWidth="1"/>
    <col min="8" max="8" width="18.00390625" style="50" customWidth="1"/>
    <col min="9" max="9" width="8.00390625" style="50" customWidth="1"/>
    <col min="10" max="11" width="8.8515625" style="50" customWidth="1"/>
    <col min="12" max="12" width="42.8515625" style="50" customWidth="1"/>
    <col min="13" max="14" width="8.8515625" style="50" customWidth="1"/>
    <col min="15" max="15" width="43.57421875" style="50" customWidth="1"/>
    <col min="16" max="16384" width="8.8515625" style="50" customWidth="1"/>
  </cols>
  <sheetData>
    <row r="1" spans="1:15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8"/>
      <c r="B2" s="269" t="s">
        <v>172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 ht="15">
      <c r="A3" s="8"/>
      <c r="B3" s="269" t="s">
        <v>150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 ht="15">
      <c r="A4" s="8"/>
      <c r="B4" s="269" t="s">
        <v>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15">
      <c r="A5" s="8"/>
      <c r="B5" s="269"/>
      <c r="C5" s="269"/>
      <c r="D5" s="269"/>
      <c r="E5" s="269"/>
      <c r="F5" s="269"/>
      <c r="G5" s="269"/>
      <c r="H5" s="269"/>
      <c r="I5" s="163"/>
      <c r="J5" s="9"/>
      <c r="K5" s="8"/>
      <c r="L5" s="8"/>
      <c r="M5" s="9"/>
      <c r="N5" s="8"/>
      <c r="O5" s="8"/>
    </row>
    <row r="6" spans="1:15" ht="15" thickBot="1">
      <c r="A6" s="8"/>
      <c r="B6" s="269" t="s">
        <v>1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spans="1:15" ht="15" thickBot="1">
      <c r="A7" s="8"/>
      <c r="B7" s="163"/>
      <c r="C7" s="163"/>
      <c r="D7" s="163"/>
      <c r="E7" s="163"/>
      <c r="F7" s="163"/>
      <c r="G7" s="163"/>
      <c r="H7" s="163"/>
      <c r="I7" s="163"/>
      <c r="J7" s="251" t="s">
        <v>2</v>
      </c>
      <c r="K7" s="252"/>
      <c r="L7" s="252"/>
      <c r="M7" s="252"/>
      <c r="N7" s="252"/>
      <c r="O7" s="253"/>
    </row>
    <row r="8" spans="10:15" ht="15" thickBot="1">
      <c r="J8" s="251"/>
      <c r="K8" s="252"/>
      <c r="L8" s="253"/>
      <c r="M8" s="251"/>
      <c r="N8" s="252"/>
      <c r="O8" s="253"/>
    </row>
    <row r="9" spans="1:15" ht="21.5" thickBot="1">
      <c r="A9" s="52"/>
      <c r="B9" s="53" t="s">
        <v>3</v>
      </c>
      <c r="C9" s="54" t="s">
        <v>4</v>
      </c>
      <c r="D9" s="55" t="s">
        <v>5</v>
      </c>
      <c r="E9" s="56" t="s">
        <v>4</v>
      </c>
      <c r="F9" s="57" t="s">
        <v>6</v>
      </c>
      <c r="G9" s="260" t="s">
        <v>7</v>
      </c>
      <c r="H9" s="261"/>
      <c r="I9" s="262"/>
      <c r="J9" s="10" t="s">
        <v>8</v>
      </c>
      <c r="K9" s="14" t="s">
        <v>9</v>
      </c>
      <c r="L9" s="12" t="s">
        <v>10</v>
      </c>
      <c r="M9" s="10" t="s">
        <v>8</v>
      </c>
      <c r="N9" s="11" t="s">
        <v>9</v>
      </c>
      <c r="O9" s="12" t="s">
        <v>10</v>
      </c>
    </row>
    <row r="10" spans="1:15" ht="15" thickBot="1">
      <c r="A10" s="52"/>
      <c r="B10" s="53"/>
      <c r="C10" s="58"/>
      <c r="D10" s="59"/>
      <c r="E10" s="60"/>
      <c r="F10" s="61"/>
      <c r="G10" s="62" t="s">
        <v>61</v>
      </c>
      <c r="H10" s="63" t="s">
        <v>62</v>
      </c>
      <c r="I10" s="63" t="s">
        <v>63</v>
      </c>
      <c r="J10" s="221"/>
      <c r="K10" s="223"/>
      <c r="L10" s="222"/>
      <c r="M10" s="13"/>
      <c r="N10" s="14"/>
      <c r="O10" s="15"/>
    </row>
    <row r="11" spans="1:15" ht="33.75" customHeight="1">
      <c r="A11" s="52"/>
      <c r="B11" s="270" t="s">
        <v>167</v>
      </c>
      <c r="C11" s="273">
        <v>200</v>
      </c>
      <c r="D11" s="268" t="s">
        <v>95</v>
      </c>
      <c r="E11" s="254">
        <v>20</v>
      </c>
      <c r="F11" s="64" t="s">
        <v>90</v>
      </c>
      <c r="G11" s="65">
        <v>15</v>
      </c>
      <c r="H11" s="66" t="s">
        <v>68</v>
      </c>
      <c r="I11" s="67">
        <f>G11</f>
        <v>15</v>
      </c>
      <c r="J11" s="1"/>
      <c r="K11" s="219">
        <f>IF(J11*G11&gt;I11,I11,G11*J11)</f>
        <v>0</v>
      </c>
      <c r="L11" s="188"/>
      <c r="M11" s="191"/>
      <c r="N11" s="192"/>
      <c r="O11" s="188"/>
    </row>
    <row r="12" spans="1:15" ht="33.75" customHeight="1">
      <c r="A12" s="52"/>
      <c r="B12" s="271"/>
      <c r="C12" s="274"/>
      <c r="D12" s="265"/>
      <c r="E12" s="258"/>
      <c r="F12" s="68" t="s">
        <v>93</v>
      </c>
      <c r="G12" s="69">
        <v>8</v>
      </c>
      <c r="H12" s="70" t="s">
        <v>68</v>
      </c>
      <c r="I12" s="71">
        <f>G12</f>
        <v>8</v>
      </c>
      <c r="J12" s="3"/>
      <c r="K12" s="219">
        <f>IF(J12*G12&gt;I12,I12,G12*J12)</f>
        <v>0</v>
      </c>
      <c r="L12" s="189"/>
      <c r="M12" s="193"/>
      <c r="N12" s="194"/>
      <c r="O12" s="189"/>
    </row>
    <row r="13" spans="1:15" ht="33.75" customHeight="1">
      <c r="A13" s="52"/>
      <c r="B13" s="271"/>
      <c r="C13" s="274"/>
      <c r="D13" s="265"/>
      <c r="E13" s="258"/>
      <c r="F13" s="68" t="s">
        <v>91</v>
      </c>
      <c r="G13" s="69">
        <v>5</v>
      </c>
      <c r="H13" s="70" t="s">
        <v>68</v>
      </c>
      <c r="I13" s="71">
        <f>G13</f>
        <v>5</v>
      </c>
      <c r="J13" s="3"/>
      <c r="K13" s="219">
        <f aca="true" t="shared" si="0" ref="K13:K14">IF(J13*G13&gt;I13,I13,G13*J13)</f>
        <v>0</v>
      </c>
      <c r="L13" s="189"/>
      <c r="M13" s="193"/>
      <c r="N13" s="194"/>
      <c r="O13" s="189"/>
    </row>
    <row r="14" spans="1:15" ht="33.75" customHeight="1" thickBot="1">
      <c r="A14" s="52"/>
      <c r="B14" s="271"/>
      <c r="C14" s="274"/>
      <c r="D14" s="266"/>
      <c r="E14" s="255"/>
      <c r="F14" s="68" t="s">
        <v>92</v>
      </c>
      <c r="G14" s="72">
        <v>3</v>
      </c>
      <c r="H14" s="30" t="s">
        <v>68</v>
      </c>
      <c r="I14" s="73">
        <f>G14</f>
        <v>3</v>
      </c>
      <c r="J14" s="2"/>
      <c r="K14" s="220">
        <f t="shared" si="0"/>
        <v>0</v>
      </c>
      <c r="L14" s="190"/>
      <c r="M14" s="195"/>
      <c r="N14" s="196"/>
      <c r="O14" s="190"/>
    </row>
    <row r="15" spans="1:15" ht="15" thickBot="1">
      <c r="A15" s="52"/>
      <c r="B15" s="271"/>
      <c r="C15" s="274"/>
      <c r="D15" s="74"/>
      <c r="E15" s="75"/>
      <c r="F15" s="75"/>
      <c r="G15" s="76"/>
      <c r="H15" s="76"/>
      <c r="I15" s="76"/>
      <c r="J15" s="19"/>
      <c r="K15" s="20">
        <f>SUM(K11:K14)</f>
        <v>0</v>
      </c>
      <c r="L15" s="21"/>
      <c r="M15" s="19"/>
      <c r="N15" s="20"/>
      <c r="O15" s="21"/>
    </row>
    <row r="16" spans="1:15" ht="40.5" customHeight="1">
      <c r="A16" s="52"/>
      <c r="B16" s="271"/>
      <c r="C16" s="274"/>
      <c r="D16" s="256" t="s">
        <v>94</v>
      </c>
      <c r="E16" s="254">
        <v>10</v>
      </c>
      <c r="F16" s="161" t="s">
        <v>128</v>
      </c>
      <c r="G16" s="23">
        <v>5</v>
      </c>
      <c r="H16" s="22" t="s">
        <v>115</v>
      </c>
      <c r="I16" s="77">
        <v>5</v>
      </c>
      <c r="J16" s="197"/>
      <c r="K16" s="22">
        <f>IF(J16*G16&gt;I16,I16,G16*J16)</f>
        <v>0</v>
      </c>
      <c r="L16" s="200"/>
      <c r="M16" s="1"/>
      <c r="N16" s="5"/>
      <c r="O16" s="188"/>
    </row>
    <row r="17" spans="1:15" ht="40.5" customHeight="1">
      <c r="A17" s="52"/>
      <c r="B17" s="271"/>
      <c r="C17" s="274"/>
      <c r="D17" s="259"/>
      <c r="E17" s="255"/>
      <c r="F17" s="78" t="s">
        <v>129</v>
      </c>
      <c r="G17" s="25">
        <v>3</v>
      </c>
      <c r="H17" s="40" t="s">
        <v>115</v>
      </c>
      <c r="I17" s="79">
        <v>3</v>
      </c>
      <c r="J17" s="198"/>
      <c r="K17" s="24">
        <f aca="true" t="shared" si="1" ref="K17:K61">IF(J17*G17&gt;I17,I17,G17*J17)</f>
        <v>0</v>
      </c>
      <c r="L17" s="201"/>
      <c r="M17" s="2"/>
      <c r="N17" s="7"/>
      <c r="O17" s="190"/>
    </row>
    <row r="18" spans="1:15" ht="40.5" customHeight="1">
      <c r="A18" s="52"/>
      <c r="B18" s="271"/>
      <c r="C18" s="274"/>
      <c r="D18" s="259"/>
      <c r="E18" s="255"/>
      <c r="F18" s="78" t="s">
        <v>151</v>
      </c>
      <c r="G18" s="25">
        <v>1</v>
      </c>
      <c r="H18" s="40" t="s">
        <v>115</v>
      </c>
      <c r="I18" s="79">
        <v>5</v>
      </c>
      <c r="J18" s="198"/>
      <c r="K18" s="24">
        <f t="shared" si="1"/>
        <v>0</v>
      </c>
      <c r="L18" s="201"/>
      <c r="M18" s="2"/>
      <c r="N18" s="7"/>
      <c r="O18" s="190"/>
    </row>
    <row r="19" spans="1:15" ht="40.5" customHeight="1" thickBot="1">
      <c r="A19" s="52"/>
      <c r="B19" s="271"/>
      <c r="C19" s="274"/>
      <c r="D19" s="263"/>
      <c r="E19" s="264"/>
      <c r="F19" s="78" t="s">
        <v>152</v>
      </c>
      <c r="G19" s="25">
        <v>0.5</v>
      </c>
      <c r="H19" s="80" t="s">
        <v>115</v>
      </c>
      <c r="I19" s="81">
        <v>4</v>
      </c>
      <c r="J19" s="199"/>
      <c r="K19" s="24">
        <f t="shared" si="1"/>
        <v>0</v>
      </c>
      <c r="L19" s="201"/>
      <c r="M19" s="3"/>
      <c r="N19" s="6"/>
      <c r="O19" s="189"/>
    </row>
    <row r="20" spans="1:15" ht="15" thickBot="1">
      <c r="A20" s="52"/>
      <c r="B20" s="271"/>
      <c r="C20" s="274"/>
      <c r="D20" s="82"/>
      <c r="E20" s="83"/>
      <c r="F20" s="83"/>
      <c r="G20" s="84"/>
      <c r="H20" s="84"/>
      <c r="I20" s="84"/>
      <c r="J20" s="26"/>
      <c r="K20" s="27">
        <f>SUM(K16:K19)</f>
        <v>0</v>
      </c>
      <c r="L20" s="28"/>
      <c r="M20" s="26"/>
      <c r="N20" s="27"/>
      <c r="O20" s="28"/>
    </row>
    <row r="21" spans="2:15" ht="18" customHeight="1">
      <c r="B21" s="271"/>
      <c r="C21" s="274"/>
      <c r="D21" s="256" t="s">
        <v>155</v>
      </c>
      <c r="E21" s="254">
        <v>5</v>
      </c>
      <c r="F21" s="276" t="s">
        <v>96</v>
      </c>
      <c r="G21" s="85">
        <v>2</v>
      </c>
      <c r="H21" s="85" t="s">
        <v>116</v>
      </c>
      <c r="I21" s="65">
        <v>4</v>
      </c>
      <c r="J21" s="1"/>
      <c r="K21" s="16">
        <f t="shared" si="1"/>
        <v>0</v>
      </c>
      <c r="L21" s="188"/>
      <c r="M21" s="1"/>
      <c r="N21" s="5"/>
      <c r="O21" s="188"/>
    </row>
    <row r="22" spans="2:15" ht="30" customHeight="1">
      <c r="B22" s="271"/>
      <c r="C22" s="274"/>
      <c r="D22" s="257"/>
      <c r="E22" s="258"/>
      <c r="F22" s="277"/>
      <c r="G22" s="70">
        <v>1</v>
      </c>
      <c r="H22" s="70" t="s">
        <v>117</v>
      </c>
      <c r="I22" s="71">
        <v>2</v>
      </c>
      <c r="J22" s="3"/>
      <c r="K22" s="17">
        <f t="shared" si="1"/>
        <v>0</v>
      </c>
      <c r="L22" s="189"/>
      <c r="M22" s="3"/>
      <c r="N22" s="6"/>
      <c r="O22" s="189"/>
    </row>
    <row r="23" spans="2:15" ht="35.25" customHeight="1" thickBot="1">
      <c r="B23" s="271"/>
      <c r="C23" s="274"/>
      <c r="D23" s="263"/>
      <c r="E23" s="264"/>
      <c r="F23" s="78" t="s">
        <v>99</v>
      </c>
      <c r="G23" s="87">
        <v>5</v>
      </c>
      <c r="H23" s="40" t="s">
        <v>68</v>
      </c>
      <c r="I23" s="88">
        <v>5</v>
      </c>
      <c r="J23" s="202"/>
      <c r="K23" s="18">
        <f t="shared" si="1"/>
        <v>0</v>
      </c>
      <c r="L23" s="203"/>
      <c r="M23" s="202"/>
      <c r="N23" s="7"/>
      <c r="O23" s="203"/>
    </row>
    <row r="24" spans="2:15" ht="15" thickBot="1">
      <c r="B24" s="271"/>
      <c r="C24" s="274"/>
      <c r="D24" s="74"/>
      <c r="E24" s="75"/>
      <c r="F24" s="75"/>
      <c r="G24" s="76"/>
      <c r="H24" s="76"/>
      <c r="I24" s="76"/>
      <c r="J24" s="19"/>
      <c r="K24" s="20">
        <f>SUM(K21:K23)</f>
        <v>0</v>
      </c>
      <c r="L24" s="21"/>
      <c r="M24" s="19"/>
      <c r="N24" s="20"/>
      <c r="O24" s="21"/>
    </row>
    <row r="25" spans="2:15" ht="15">
      <c r="B25" s="271"/>
      <c r="C25" s="274"/>
      <c r="D25" s="265" t="s">
        <v>156</v>
      </c>
      <c r="E25" s="258">
        <v>80</v>
      </c>
      <c r="F25" s="89" t="s">
        <v>130</v>
      </c>
      <c r="G25" s="65">
        <v>2</v>
      </c>
      <c r="H25" s="66" t="s">
        <v>118</v>
      </c>
      <c r="I25" s="67">
        <v>6</v>
      </c>
      <c r="J25" s="1"/>
      <c r="K25" s="16">
        <f t="shared" si="1"/>
        <v>0</v>
      </c>
      <c r="L25" s="188"/>
      <c r="M25" s="1"/>
      <c r="N25" s="5"/>
      <c r="O25" s="188"/>
    </row>
    <row r="26" spans="2:15" ht="15">
      <c r="B26" s="271"/>
      <c r="C26" s="274"/>
      <c r="D26" s="266"/>
      <c r="E26" s="255"/>
      <c r="F26" s="90" t="s">
        <v>12</v>
      </c>
      <c r="G26" s="72">
        <v>5</v>
      </c>
      <c r="H26" s="30" t="s">
        <v>86</v>
      </c>
      <c r="I26" s="73">
        <v>25</v>
      </c>
      <c r="J26" s="2"/>
      <c r="K26" s="18">
        <f t="shared" si="1"/>
        <v>0</v>
      </c>
      <c r="L26" s="190"/>
      <c r="M26" s="2"/>
      <c r="N26" s="7"/>
      <c r="O26" s="190"/>
    </row>
    <row r="27" spans="2:15" ht="15">
      <c r="B27" s="271"/>
      <c r="C27" s="274"/>
      <c r="D27" s="266"/>
      <c r="E27" s="255"/>
      <c r="F27" s="90" t="s">
        <v>13</v>
      </c>
      <c r="G27" s="72">
        <v>3</v>
      </c>
      <c r="H27" s="30" t="s">
        <v>86</v>
      </c>
      <c r="I27" s="73">
        <f>G27*10</f>
        <v>30</v>
      </c>
      <c r="J27" s="2"/>
      <c r="K27" s="18">
        <f t="shared" si="1"/>
        <v>0</v>
      </c>
      <c r="L27" s="190"/>
      <c r="M27" s="2"/>
      <c r="N27" s="7"/>
      <c r="O27" s="190"/>
    </row>
    <row r="28" spans="2:15" ht="15">
      <c r="B28" s="271"/>
      <c r="C28" s="274"/>
      <c r="D28" s="266"/>
      <c r="E28" s="255"/>
      <c r="F28" s="91" t="s">
        <v>119</v>
      </c>
      <c r="G28" s="92">
        <v>2</v>
      </c>
      <c r="H28" s="30" t="s">
        <v>86</v>
      </c>
      <c r="I28" s="88">
        <f>G28*10</f>
        <v>20</v>
      </c>
      <c r="J28" s="2"/>
      <c r="K28" s="18">
        <f t="shared" si="1"/>
        <v>0</v>
      </c>
      <c r="L28" s="190"/>
      <c r="M28" s="2"/>
      <c r="N28" s="7"/>
      <c r="O28" s="190"/>
    </row>
    <row r="29" spans="2:15" ht="15">
      <c r="B29" s="271"/>
      <c r="C29" s="274"/>
      <c r="D29" s="266"/>
      <c r="E29" s="255"/>
      <c r="F29" s="93" t="s">
        <v>14</v>
      </c>
      <c r="G29" s="92">
        <v>2</v>
      </c>
      <c r="H29" s="30" t="s">
        <v>86</v>
      </c>
      <c r="I29" s="88">
        <v>20</v>
      </c>
      <c r="J29" s="2"/>
      <c r="K29" s="18">
        <f t="shared" si="1"/>
        <v>0</v>
      </c>
      <c r="L29" s="190"/>
      <c r="M29" s="2"/>
      <c r="N29" s="7"/>
      <c r="O29" s="190"/>
    </row>
    <row r="30" spans="2:15" ht="15">
      <c r="B30" s="271"/>
      <c r="C30" s="274"/>
      <c r="D30" s="266"/>
      <c r="E30" s="255"/>
      <c r="F30" s="94" t="s">
        <v>15</v>
      </c>
      <c r="G30" s="95">
        <v>1</v>
      </c>
      <c r="H30" s="30" t="s">
        <v>86</v>
      </c>
      <c r="I30" s="88">
        <v>10</v>
      </c>
      <c r="J30" s="202"/>
      <c r="K30" s="18">
        <f t="shared" si="1"/>
        <v>0</v>
      </c>
      <c r="L30" s="203"/>
      <c r="M30" s="202"/>
      <c r="N30" s="7"/>
      <c r="O30" s="203"/>
    </row>
    <row r="31" spans="2:15" ht="20">
      <c r="B31" s="271"/>
      <c r="C31" s="274"/>
      <c r="D31" s="267"/>
      <c r="E31" s="264"/>
      <c r="F31" s="94" t="s">
        <v>109</v>
      </c>
      <c r="G31" s="95">
        <v>0.25</v>
      </c>
      <c r="H31" s="30" t="s">
        <v>120</v>
      </c>
      <c r="I31" s="96">
        <f>G31*10</f>
        <v>2.5</v>
      </c>
      <c r="J31" s="202"/>
      <c r="K31" s="29">
        <f t="shared" si="1"/>
        <v>0</v>
      </c>
      <c r="L31" s="203"/>
      <c r="M31" s="202"/>
      <c r="N31" s="204"/>
      <c r="O31" s="203"/>
    </row>
    <row r="32" spans="2:15" ht="15">
      <c r="B32" s="271"/>
      <c r="C32" s="274"/>
      <c r="D32" s="267"/>
      <c r="E32" s="264"/>
      <c r="F32" s="97" t="s">
        <v>89</v>
      </c>
      <c r="G32" s="69">
        <v>0.25</v>
      </c>
      <c r="H32" s="70" t="s">
        <v>120</v>
      </c>
      <c r="I32" s="98">
        <v>10</v>
      </c>
      <c r="J32" s="202"/>
      <c r="K32" s="29">
        <f t="shared" si="1"/>
        <v>0</v>
      </c>
      <c r="L32" s="203"/>
      <c r="M32" s="202"/>
      <c r="N32" s="204"/>
      <c r="O32" s="203"/>
    </row>
    <row r="33" spans="2:15" ht="15">
      <c r="B33" s="271"/>
      <c r="C33" s="274"/>
      <c r="D33" s="267"/>
      <c r="E33" s="264"/>
      <c r="F33" s="97" t="s">
        <v>111</v>
      </c>
      <c r="G33" s="69">
        <v>5</v>
      </c>
      <c r="H33" s="70" t="s">
        <v>121</v>
      </c>
      <c r="I33" s="98">
        <v>25</v>
      </c>
      <c r="J33" s="202"/>
      <c r="K33" s="29">
        <f t="shared" si="1"/>
        <v>0</v>
      </c>
      <c r="L33" s="203"/>
      <c r="M33" s="202"/>
      <c r="N33" s="204"/>
      <c r="O33" s="203"/>
    </row>
    <row r="34" spans="2:15" ht="15">
      <c r="B34" s="271"/>
      <c r="C34" s="274"/>
      <c r="D34" s="267"/>
      <c r="E34" s="264"/>
      <c r="F34" s="97" t="s">
        <v>133</v>
      </c>
      <c r="G34" s="69">
        <v>3</v>
      </c>
      <c r="H34" s="70" t="s">
        <v>121</v>
      </c>
      <c r="I34" s="98">
        <f>G34*10</f>
        <v>30</v>
      </c>
      <c r="J34" s="202"/>
      <c r="K34" s="29">
        <f t="shared" si="1"/>
        <v>0</v>
      </c>
      <c r="L34" s="203"/>
      <c r="M34" s="202"/>
      <c r="N34" s="204"/>
      <c r="O34" s="203"/>
    </row>
    <row r="35" spans="2:15" ht="15">
      <c r="B35" s="271"/>
      <c r="C35" s="274"/>
      <c r="D35" s="267"/>
      <c r="E35" s="264"/>
      <c r="F35" s="97" t="s">
        <v>112</v>
      </c>
      <c r="G35" s="69">
        <v>3</v>
      </c>
      <c r="H35" s="70" t="s">
        <v>121</v>
      </c>
      <c r="I35" s="98">
        <f>G35*5</f>
        <v>15</v>
      </c>
      <c r="J35" s="202"/>
      <c r="K35" s="29">
        <f t="shared" si="1"/>
        <v>0</v>
      </c>
      <c r="L35" s="203"/>
      <c r="M35" s="202"/>
      <c r="N35" s="204"/>
      <c r="O35" s="203"/>
    </row>
    <row r="36" spans="2:15" ht="15">
      <c r="B36" s="271"/>
      <c r="C36" s="274"/>
      <c r="D36" s="267"/>
      <c r="E36" s="264"/>
      <c r="F36" s="97" t="s">
        <v>113</v>
      </c>
      <c r="G36" s="69">
        <v>2</v>
      </c>
      <c r="H36" s="70" t="s">
        <v>121</v>
      </c>
      <c r="I36" s="98">
        <v>6</v>
      </c>
      <c r="J36" s="202"/>
      <c r="K36" s="29">
        <f t="shared" si="1"/>
        <v>0</v>
      </c>
      <c r="L36" s="203"/>
      <c r="M36" s="202"/>
      <c r="N36" s="204"/>
      <c r="O36" s="203"/>
    </row>
    <row r="37" spans="2:15" ht="15" thickBot="1">
      <c r="B37" s="271"/>
      <c r="C37" s="274"/>
      <c r="D37" s="267"/>
      <c r="E37" s="264"/>
      <c r="F37" s="97" t="s">
        <v>114</v>
      </c>
      <c r="G37" s="69">
        <v>1</v>
      </c>
      <c r="H37" s="70" t="s">
        <v>121</v>
      </c>
      <c r="I37" s="98">
        <v>3</v>
      </c>
      <c r="J37" s="202"/>
      <c r="K37" s="29">
        <f t="shared" si="1"/>
        <v>0</v>
      </c>
      <c r="L37" s="203"/>
      <c r="M37" s="202"/>
      <c r="N37" s="204"/>
      <c r="O37" s="203"/>
    </row>
    <row r="38" spans="2:15" ht="15" thickBot="1">
      <c r="B38" s="271"/>
      <c r="C38" s="274"/>
      <c r="D38" s="74"/>
      <c r="E38" s="75"/>
      <c r="F38" s="75"/>
      <c r="G38" s="76"/>
      <c r="H38" s="76"/>
      <c r="I38" s="76"/>
      <c r="J38" s="19"/>
      <c r="K38" s="20">
        <f>SUM(K25:K37)</f>
        <v>0</v>
      </c>
      <c r="L38" s="21"/>
      <c r="M38" s="19"/>
      <c r="N38" s="20"/>
      <c r="O38" s="21"/>
    </row>
    <row r="39" spans="2:15" ht="22.5" customHeight="1">
      <c r="B39" s="271"/>
      <c r="C39" s="274"/>
      <c r="D39" s="256" t="s">
        <v>110</v>
      </c>
      <c r="E39" s="254">
        <v>20</v>
      </c>
      <c r="F39" s="99" t="s">
        <v>122</v>
      </c>
      <c r="G39" s="100">
        <v>4</v>
      </c>
      <c r="H39" s="66" t="s">
        <v>88</v>
      </c>
      <c r="I39" s="67">
        <v>12</v>
      </c>
      <c r="J39" s="1"/>
      <c r="K39" s="16">
        <f t="shared" si="1"/>
        <v>0</v>
      </c>
      <c r="L39" s="188"/>
      <c r="M39" s="1"/>
      <c r="N39" s="5"/>
      <c r="O39" s="188"/>
    </row>
    <row r="40" spans="2:15" ht="22.5" customHeight="1">
      <c r="B40" s="271"/>
      <c r="C40" s="274"/>
      <c r="D40" s="257"/>
      <c r="E40" s="258"/>
      <c r="F40" s="162" t="s">
        <v>102</v>
      </c>
      <c r="G40" s="86">
        <v>1</v>
      </c>
      <c r="H40" s="70" t="s">
        <v>88</v>
      </c>
      <c r="I40" s="71">
        <v>3</v>
      </c>
      <c r="J40" s="3"/>
      <c r="K40" s="17">
        <f t="shared" si="1"/>
        <v>0</v>
      </c>
      <c r="L40" s="189"/>
      <c r="M40" s="3"/>
      <c r="N40" s="6"/>
      <c r="O40" s="189"/>
    </row>
    <row r="41" spans="2:15" ht="22.5" customHeight="1">
      <c r="B41" s="271"/>
      <c r="C41" s="274"/>
      <c r="D41" s="257"/>
      <c r="E41" s="258"/>
      <c r="F41" s="162" t="s">
        <v>101</v>
      </c>
      <c r="G41" s="86">
        <v>2</v>
      </c>
      <c r="H41" s="101" t="s">
        <v>88</v>
      </c>
      <c r="I41" s="71">
        <v>10</v>
      </c>
      <c r="J41" s="3"/>
      <c r="K41" s="17">
        <f t="shared" si="1"/>
        <v>0</v>
      </c>
      <c r="L41" s="189"/>
      <c r="M41" s="3"/>
      <c r="N41" s="6"/>
      <c r="O41" s="189"/>
    </row>
    <row r="42" spans="2:15" ht="22.5" customHeight="1">
      <c r="B42" s="271"/>
      <c r="C42" s="274"/>
      <c r="D42" s="257"/>
      <c r="E42" s="258"/>
      <c r="F42" s="162" t="s">
        <v>103</v>
      </c>
      <c r="G42" s="86">
        <v>2</v>
      </c>
      <c r="H42" s="102" t="s">
        <v>87</v>
      </c>
      <c r="I42" s="71">
        <v>6</v>
      </c>
      <c r="J42" s="3"/>
      <c r="K42" s="17">
        <f t="shared" si="1"/>
        <v>0</v>
      </c>
      <c r="L42" s="189"/>
      <c r="M42" s="3"/>
      <c r="N42" s="6"/>
      <c r="O42" s="189"/>
    </row>
    <row r="43" spans="2:15" ht="22.5" customHeight="1">
      <c r="B43" s="271"/>
      <c r="C43" s="274"/>
      <c r="D43" s="257"/>
      <c r="E43" s="258"/>
      <c r="F43" s="162" t="s">
        <v>104</v>
      </c>
      <c r="G43" s="86">
        <v>1</v>
      </c>
      <c r="H43" s="102" t="s">
        <v>86</v>
      </c>
      <c r="I43" s="71">
        <v>10</v>
      </c>
      <c r="J43" s="3"/>
      <c r="K43" s="17">
        <f t="shared" si="1"/>
        <v>0</v>
      </c>
      <c r="L43" s="189"/>
      <c r="M43" s="3"/>
      <c r="N43" s="6"/>
      <c r="O43" s="189"/>
    </row>
    <row r="44" spans="2:15" ht="22.5" customHeight="1">
      <c r="B44" s="271"/>
      <c r="C44" s="274"/>
      <c r="D44" s="257"/>
      <c r="E44" s="258"/>
      <c r="F44" s="162" t="s">
        <v>105</v>
      </c>
      <c r="G44" s="86">
        <v>1</v>
      </c>
      <c r="H44" s="102" t="s">
        <v>123</v>
      </c>
      <c r="I44" s="71">
        <v>6</v>
      </c>
      <c r="J44" s="3"/>
      <c r="K44" s="17">
        <f t="shared" si="1"/>
        <v>0</v>
      </c>
      <c r="L44" s="189"/>
      <c r="M44" s="3"/>
      <c r="N44" s="6"/>
      <c r="O44" s="189"/>
    </row>
    <row r="45" spans="2:15" ht="22.5" customHeight="1">
      <c r="B45" s="271"/>
      <c r="C45" s="274"/>
      <c r="D45" s="257"/>
      <c r="E45" s="258"/>
      <c r="F45" s="162" t="s">
        <v>131</v>
      </c>
      <c r="G45" s="86">
        <v>2</v>
      </c>
      <c r="H45" s="102" t="s">
        <v>126</v>
      </c>
      <c r="I45" s="71">
        <v>10</v>
      </c>
      <c r="J45" s="3"/>
      <c r="K45" s="17">
        <f t="shared" si="1"/>
        <v>0</v>
      </c>
      <c r="L45" s="189"/>
      <c r="M45" s="3"/>
      <c r="N45" s="6"/>
      <c r="O45" s="189"/>
    </row>
    <row r="46" spans="2:15" ht="22.5" customHeight="1" thickBot="1">
      <c r="B46" s="271"/>
      <c r="C46" s="274"/>
      <c r="D46" s="257"/>
      <c r="E46" s="258"/>
      <c r="F46" s="162" t="s">
        <v>106</v>
      </c>
      <c r="G46" s="86">
        <v>2</v>
      </c>
      <c r="H46" s="102" t="s">
        <v>85</v>
      </c>
      <c r="I46" s="71">
        <v>2</v>
      </c>
      <c r="J46" s="3"/>
      <c r="K46" s="17">
        <f t="shared" si="1"/>
        <v>0</v>
      </c>
      <c r="L46" s="189"/>
      <c r="M46" s="3"/>
      <c r="N46" s="6"/>
      <c r="O46" s="189"/>
    </row>
    <row r="47" spans="2:15" ht="15" thickBot="1">
      <c r="B47" s="271"/>
      <c r="C47" s="274"/>
      <c r="D47" s="74"/>
      <c r="E47" s="75"/>
      <c r="F47" s="75"/>
      <c r="G47" s="76"/>
      <c r="H47" s="76"/>
      <c r="I47" s="76"/>
      <c r="J47" s="19"/>
      <c r="K47" s="20">
        <f>SUM(K39:K46)</f>
        <v>0</v>
      </c>
      <c r="L47" s="21"/>
      <c r="M47" s="19"/>
      <c r="N47" s="20"/>
      <c r="O47" s="21"/>
    </row>
    <row r="48" spans="2:15" ht="30.75" customHeight="1">
      <c r="B48" s="271"/>
      <c r="C48" s="274"/>
      <c r="D48" s="256" t="s">
        <v>157</v>
      </c>
      <c r="E48" s="254">
        <v>20</v>
      </c>
      <c r="F48" s="64" t="s">
        <v>16</v>
      </c>
      <c r="G48" s="100">
        <v>5</v>
      </c>
      <c r="H48" s="66" t="s">
        <v>124</v>
      </c>
      <c r="I48" s="67">
        <v>5</v>
      </c>
      <c r="J48" s="3"/>
      <c r="K48" s="17">
        <f t="shared" si="1"/>
        <v>0</v>
      </c>
      <c r="L48" s="189"/>
      <c r="M48" s="3"/>
      <c r="N48" s="6"/>
      <c r="O48" s="189"/>
    </row>
    <row r="49" spans="2:15" ht="30.75" customHeight="1">
      <c r="B49" s="271"/>
      <c r="C49" s="274"/>
      <c r="D49" s="257"/>
      <c r="E49" s="258"/>
      <c r="F49" s="103" t="s">
        <v>17</v>
      </c>
      <c r="G49" s="95">
        <v>4</v>
      </c>
      <c r="H49" s="30" t="s">
        <v>124</v>
      </c>
      <c r="I49" s="71">
        <v>12</v>
      </c>
      <c r="J49" s="3"/>
      <c r="K49" s="18">
        <f t="shared" si="1"/>
        <v>0</v>
      </c>
      <c r="L49" s="189"/>
      <c r="M49" s="3"/>
      <c r="N49" s="7"/>
      <c r="O49" s="189"/>
    </row>
    <row r="50" spans="2:15" ht="30.75" customHeight="1">
      <c r="B50" s="271"/>
      <c r="C50" s="274"/>
      <c r="D50" s="259"/>
      <c r="E50" s="255"/>
      <c r="F50" s="103" t="s">
        <v>18</v>
      </c>
      <c r="G50" s="95">
        <v>2</v>
      </c>
      <c r="H50" s="30" t="s">
        <v>124</v>
      </c>
      <c r="I50" s="73">
        <v>10</v>
      </c>
      <c r="J50" s="2"/>
      <c r="K50" s="18">
        <f t="shared" si="1"/>
        <v>0</v>
      </c>
      <c r="L50" s="190"/>
      <c r="M50" s="2"/>
      <c r="N50" s="7"/>
      <c r="O50" s="190"/>
    </row>
    <row r="51" spans="2:15" ht="30.75" customHeight="1">
      <c r="B51" s="271"/>
      <c r="C51" s="274"/>
      <c r="D51" s="259"/>
      <c r="E51" s="255"/>
      <c r="F51" s="103" t="s">
        <v>134</v>
      </c>
      <c r="G51" s="95">
        <v>1.5</v>
      </c>
      <c r="H51" s="30" t="s">
        <v>124</v>
      </c>
      <c r="I51" s="73">
        <v>7.5</v>
      </c>
      <c r="J51" s="205"/>
      <c r="K51" s="30">
        <f t="shared" si="1"/>
        <v>0</v>
      </c>
      <c r="L51" s="207"/>
      <c r="M51" s="205"/>
      <c r="N51" s="206"/>
      <c r="O51" s="207"/>
    </row>
    <row r="52" spans="2:15" ht="30.75" customHeight="1">
      <c r="B52" s="271"/>
      <c r="C52" s="274"/>
      <c r="D52" s="259"/>
      <c r="E52" s="255"/>
      <c r="F52" s="103" t="s">
        <v>84</v>
      </c>
      <c r="G52" s="95">
        <v>1.5</v>
      </c>
      <c r="H52" s="30" t="s">
        <v>124</v>
      </c>
      <c r="I52" s="73">
        <v>15</v>
      </c>
      <c r="J52" s="2"/>
      <c r="K52" s="18">
        <f t="shared" si="1"/>
        <v>0</v>
      </c>
      <c r="L52" s="190"/>
      <c r="M52" s="2"/>
      <c r="N52" s="7"/>
      <c r="O52" s="190"/>
    </row>
    <row r="53" spans="2:15" ht="30.75" customHeight="1">
      <c r="B53" s="271"/>
      <c r="C53" s="274"/>
      <c r="D53" s="259"/>
      <c r="E53" s="255"/>
      <c r="F53" s="103" t="s">
        <v>135</v>
      </c>
      <c r="G53" s="95">
        <v>1</v>
      </c>
      <c r="H53" s="30" t="s">
        <v>124</v>
      </c>
      <c r="I53" s="73">
        <v>10</v>
      </c>
      <c r="J53" s="205"/>
      <c r="K53" s="30">
        <f t="shared" si="1"/>
        <v>0</v>
      </c>
      <c r="L53" s="207"/>
      <c r="M53" s="205"/>
      <c r="N53" s="206"/>
      <c r="O53" s="207"/>
    </row>
    <row r="54" spans="2:15" ht="30.75" customHeight="1" thickBot="1">
      <c r="B54" s="271"/>
      <c r="C54" s="274"/>
      <c r="D54" s="259"/>
      <c r="E54" s="255"/>
      <c r="F54" s="103" t="s">
        <v>97</v>
      </c>
      <c r="G54" s="95">
        <v>0.25</v>
      </c>
      <c r="H54" s="30" t="s">
        <v>124</v>
      </c>
      <c r="I54" s="73">
        <f>G54*10</f>
        <v>2.5</v>
      </c>
      <c r="J54" s="2"/>
      <c r="K54" s="18">
        <f t="shared" si="1"/>
        <v>0</v>
      </c>
      <c r="L54" s="190"/>
      <c r="M54" s="2"/>
      <c r="N54" s="7"/>
      <c r="O54" s="190"/>
    </row>
    <row r="55" spans="2:15" ht="15" thickBot="1">
      <c r="B55" s="271"/>
      <c r="C55" s="274"/>
      <c r="D55" s="74"/>
      <c r="E55" s="75"/>
      <c r="F55" s="75"/>
      <c r="G55" s="76"/>
      <c r="H55" s="76"/>
      <c r="I55" s="76"/>
      <c r="J55" s="19"/>
      <c r="K55" s="20">
        <f>SUM(K48:K54)</f>
        <v>0</v>
      </c>
      <c r="L55" s="21"/>
      <c r="M55" s="19"/>
      <c r="N55" s="20"/>
      <c r="O55" s="21"/>
    </row>
    <row r="56" spans="2:15" ht="24.75" customHeight="1">
      <c r="B56" s="271"/>
      <c r="C56" s="274"/>
      <c r="D56" s="256" t="s">
        <v>158</v>
      </c>
      <c r="E56" s="254">
        <v>20</v>
      </c>
      <c r="F56" s="64" t="s">
        <v>19</v>
      </c>
      <c r="G56" s="100">
        <v>2</v>
      </c>
      <c r="H56" s="66" t="s">
        <v>125</v>
      </c>
      <c r="I56" s="67">
        <v>4</v>
      </c>
      <c r="J56" s="1"/>
      <c r="K56" s="16">
        <f t="shared" si="1"/>
        <v>0</v>
      </c>
      <c r="L56" s="188"/>
      <c r="M56" s="1"/>
      <c r="N56" s="5"/>
      <c r="O56" s="188"/>
    </row>
    <row r="57" spans="2:15" ht="24.75" customHeight="1">
      <c r="B57" s="271"/>
      <c r="C57" s="274"/>
      <c r="D57" s="259"/>
      <c r="E57" s="255"/>
      <c r="F57" s="103" t="s">
        <v>20</v>
      </c>
      <c r="G57" s="95">
        <v>1.5</v>
      </c>
      <c r="H57" s="30" t="s">
        <v>126</v>
      </c>
      <c r="I57" s="73">
        <f>4*G57</f>
        <v>6</v>
      </c>
      <c r="J57" s="2"/>
      <c r="K57" s="18">
        <f t="shared" si="1"/>
        <v>0</v>
      </c>
      <c r="L57" s="190"/>
      <c r="M57" s="2"/>
      <c r="N57" s="7"/>
      <c r="O57" s="190"/>
    </row>
    <row r="58" spans="2:15" ht="24.75" customHeight="1">
      <c r="B58" s="271"/>
      <c r="C58" s="274"/>
      <c r="D58" s="259"/>
      <c r="E58" s="255"/>
      <c r="F58" s="103" t="s">
        <v>98</v>
      </c>
      <c r="G58" s="95">
        <v>1</v>
      </c>
      <c r="H58" s="30" t="s">
        <v>125</v>
      </c>
      <c r="I58" s="88">
        <f>G58*10</f>
        <v>10</v>
      </c>
      <c r="J58" s="202"/>
      <c r="K58" s="18">
        <f t="shared" si="1"/>
        <v>0</v>
      </c>
      <c r="L58" s="203"/>
      <c r="M58" s="202"/>
      <c r="N58" s="7"/>
      <c r="O58" s="203"/>
    </row>
    <row r="59" spans="2:15" ht="24.75" customHeight="1" thickBot="1">
      <c r="B59" s="271"/>
      <c r="C59" s="274"/>
      <c r="D59" s="259"/>
      <c r="E59" s="255"/>
      <c r="F59" s="103" t="s">
        <v>100</v>
      </c>
      <c r="G59" s="95">
        <v>0.5</v>
      </c>
      <c r="H59" s="30" t="s">
        <v>126</v>
      </c>
      <c r="I59" s="88">
        <f>G59*20</f>
        <v>10</v>
      </c>
      <c r="J59" s="202"/>
      <c r="K59" s="18">
        <f t="shared" si="1"/>
        <v>0</v>
      </c>
      <c r="L59" s="203"/>
      <c r="M59" s="202"/>
      <c r="N59" s="7"/>
      <c r="O59" s="203"/>
    </row>
    <row r="60" spans="2:15" ht="15" thickBot="1">
      <c r="B60" s="271"/>
      <c r="C60" s="274"/>
      <c r="D60" s="74"/>
      <c r="E60" s="75"/>
      <c r="F60" s="75"/>
      <c r="G60" s="76"/>
      <c r="H60" s="76"/>
      <c r="I60" s="76"/>
      <c r="J60" s="19"/>
      <c r="K60" s="20">
        <f>SUM(K56:K59)</f>
        <v>0</v>
      </c>
      <c r="L60" s="21"/>
      <c r="M60" s="19"/>
      <c r="N60" s="20"/>
      <c r="O60" s="21"/>
    </row>
    <row r="61" spans="2:15" ht="44.25" customHeight="1">
      <c r="B61" s="271"/>
      <c r="C61" s="274"/>
      <c r="D61" s="257" t="s">
        <v>159</v>
      </c>
      <c r="E61" s="258">
        <v>25</v>
      </c>
      <c r="F61" s="162" t="s">
        <v>108</v>
      </c>
      <c r="G61" s="86">
        <v>7.5</v>
      </c>
      <c r="H61" s="66" t="s">
        <v>127</v>
      </c>
      <c r="I61" s="71">
        <v>15</v>
      </c>
      <c r="J61" s="1"/>
      <c r="K61" s="16">
        <f t="shared" si="1"/>
        <v>0</v>
      </c>
      <c r="L61" s="188"/>
      <c r="M61" s="1"/>
      <c r="N61" s="5"/>
      <c r="O61" s="188"/>
    </row>
    <row r="62" spans="2:15" ht="44.25" customHeight="1" thickBot="1">
      <c r="B62" s="271"/>
      <c r="C62" s="274"/>
      <c r="D62" s="263"/>
      <c r="E62" s="264"/>
      <c r="F62" s="104" t="s">
        <v>107</v>
      </c>
      <c r="G62" s="25"/>
      <c r="H62" s="80"/>
      <c r="I62" s="88">
        <v>20</v>
      </c>
      <c r="J62" s="208"/>
      <c r="K62" s="80">
        <f>J62</f>
        <v>0</v>
      </c>
      <c r="L62" s="210"/>
      <c r="M62" s="208"/>
      <c r="N62" s="209"/>
      <c r="O62" s="210"/>
    </row>
    <row r="63" spans="2:15" ht="15" thickBot="1">
      <c r="B63" s="272"/>
      <c r="C63" s="275"/>
      <c r="D63" s="105"/>
      <c r="E63" s="106"/>
      <c r="F63" s="106"/>
      <c r="G63" s="107"/>
      <c r="H63" s="107"/>
      <c r="I63" s="107"/>
      <c r="J63" s="26"/>
      <c r="K63" s="27">
        <f>SUM(K61:K62)</f>
        <v>0</v>
      </c>
      <c r="L63" s="28"/>
      <c r="M63" s="26"/>
      <c r="N63" s="27"/>
      <c r="O63" s="28"/>
    </row>
    <row r="64" spans="2:15" ht="15" thickBot="1">
      <c r="B64" s="108" t="s">
        <v>21</v>
      </c>
      <c r="C64" s="109">
        <f>C11</f>
        <v>200</v>
      </c>
      <c r="D64" s="32"/>
      <c r="E64" s="32"/>
      <c r="F64" s="32"/>
      <c r="G64" s="110"/>
      <c r="H64" s="111" t="s">
        <v>11</v>
      </c>
      <c r="I64" s="111"/>
      <c r="J64" s="32"/>
      <c r="K64" s="33">
        <f>+K63+K60+K55+K47+K38+K24+K20+K15</f>
        <v>0</v>
      </c>
      <c r="L64" s="34"/>
      <c r="M64" s="32"/>
      <c r="N64" s="33"/>
      <c r="O64" s="34"/>
    </row>
    <row r="65" spans="2:15" ht="15">
      <c r="B65" s="226" t="s">
        <v>166</v>
      </c>
      <c r="C65" s="230">
        <v>200</v>
      </c>
      <c r="D65" s="234" t="s">
        <v>23</v>
      </c>
      <c r="E65" s="238">
        <v>120</v>
      </c>
      <c r="F65" s="112" t="s">
        <v>153</v>
      </c>
      <c r="G65" s="113">
        <v>60</v>
      </c>
      <c r="H65" s="114" t="s">
        <v>68</v>
      </c>
      <c r="I65" s="35">
        <v>60</v>
      </c>
      <c r="J65" s="211"/>
      <c r="K65" s="16">
        <f aca="true" t="shared" si="2" ref="K65:K72">IF(J65*G65&gt;I65,I65,G65*J65)</f>
        <v>0</v>
      </c>
      <c r="L65" s="188"/>
      <c r="M65" s="1"/>
      <c r="N65" s="5"/>
      <c r="O65" s="188"/>
    </row>
    <row r="66" spans="2:15" ht="20">
      <c r="B66" s="227"/>
      <c r="C66" s="231"/>
      <c r="D66" s="235"/>
      <c r="E66" s="239"/>
      <c r="F66" s="115" t="s">
        <v>154</v>
      </c>
      <c r="G66" s="116">
        <v>40</v>
      </c>
      <c r="H66" s="117" t="s">
        <v>68</v>
      </c>
      <c r="I66" s="36">
        <v>40</v>
      </c>
      <c r="J66" s="212"/>
      <c r="K66" s="17">
        <f t="shared" si="2"/>
        <v>0</v>
      </c>
      <c r="L66" s="189"/>
      <c r="M66" s="3"/>
      <c r="N66" s="6"/>
      <c r="O66" s="189"/>
    </row>
    <row r="67" spans="2:15" ht="15">
      <c r="B67" s="227"/>
      <c r="C67" s="231"/>
      <c r="D67" s="235"/>
      <c r="E67" s="239"/>
      <c r="F67" s="115" t="s">
        <v>160</v>
      </c>
      <c r="G67" s="116">
        <v>6</v>
      </c>
      <c r="H67" s="117" t="s">
        <v>69</v>
      </c>
      <c r="I67" s="36">
        <f>G67*3</f>
        <v>18</v>
      </c>
      <c r="J67" s="212"/>
      <c r="K67" s="17">
        <f t="shared" si="2"/>
        <v>0</v>
      </c>
      <c r="L67" s="189"/>
      <c r="M67" s="3"/>
      <c r="N67" s="6"/>
      <c r="O67" s="189"/>
    </row>
    <row r="68" spans="2:15" ht="22.5" customHeight="1">
      <c r="B68" s="227"/>
      <c r="C68" s="231"/>
      <c r="D68" s="235"/>
      <c r="E68" s="239"/>
      <c r="F68" s="115" t="s">
        <v>161</v>
      </c>
      <c r="G68" s="116">
        <v>4</v>
      </c>
      <c r="H68" s="117" t="s">
        <v>69</v>
      </c>
      <c r="I68" s="36">
        <f>G68*3</f>
        <v>12</v>
      </c>
      <c r="J68" s="212"/>
      <c r="K68" s="17">
        <f t="shared" si="2"/>
        <v>0</v>
      </c>
      <c r="L68" s="189"/>
      <c r="M68" s="3"/>
      <c r="N68" s="6"/>
      <c r="O68" s="189"/>
    </row>
    <row r="69" spans="2:15" ht="22.5" customHeight="1">
      <c r="B69" s="228"/>
      <c r="C69" s="232"/>
      <c r="D69" s="236"/>
      <c r="E69" s="240"/>
      <c r="F69" s="118" t="s">
        <v>162</v>
      </c>
      <c r="G69" s="119">
        <v>5</v>
      </c>
      <c r="H69" s="120" t="s">
        <v>70</v>
      </c>
      <c r="I69" s="37">
        <v>25</v>
      </c>
      <c r="J69" s="213"/>
      <c r="K69" s="18">
        <f t="shared" si="2"/>
        <v>0</v>
      </c>
      <c r="L69" s="190"/>
      <c r="M69" s="2"/>
      <c r="N69" s="7"/>
      <c r="O69" s="190"/>
    </row>
    <row r="70" spans="2:15" ht="22.5" customHeight="1">
      <c r="B70" s="228"/>
      <c r="C70" s="232"/>
      <c r="D70" s="236"/>
      <c r="E70" s="240"/>
      <c r="F70" s="118" t="s">
        <v>163</v>
      </c>
      <c r="G70" s="119">
        <v>3</v>
      </c>
      <c r="H70" s="120" t="s">
        <v>70</v>
      </c>
      <c r="I70" s="37">
        <v>15</v>
      </c>
      <c r="J70" s="213"/>
      <c r="K70" s="17">
        <f t="shared" si="2"/>
        <v>0</v>
      </c>
      <c r="L70" s="190"/>
      <c r="M70" s="2"/>
      <c r="N70" s="6"/>
      <c r="O70" s="190"/>
    </row>
    <row r="71" spans="2:15" ht="22.5" customHeight="1">
      <c r="B71" s="228"/>
      <c r="C71" s="232"/>
      <c r="D71" s="236"/>
      <c r="E71" s="240"/>
      <c r="F71" s="121" t="s">
        <v>24</v>
      </c>
      <c r="G71" s="122">
        <v>0.5</v>
      </c>
      <c r="H71" s="123" t="s">
        <v>71</v>
      </c>
      <c r="I71" s="39">
        <v>2</v>
      </c>
      <c r="J71" s="213"/>
      <c r="K71" s="18">
        <f t="shared" si="2"/>
        <v>0</v>
      </c>
      <c r="L71" s="190"/>
      <c r="M71" s="2"/>
      <c r="N71" s="7"/>
      <c r="O71" s="190"/>
    </row>
    <row r="72" spans="2:15" ht="22.5" customHeight="1" thickBot="1">
      <c r="B72" s="228"/>
      <c r="C72" s="232"/>
      <c r="D72" s="237"/>
      <c r="E72" s="241"/>
      <c r="F72" s="124" t="s">
        <v>132</v>
      </c>
      <c r="G72" s="125">
        <v>1</v>
      </c>
      <c r="H72" s="126" t="s">
        <v>71</v>
      </c>
      <c r="I72" s="164">
        <v>4</v>
      </c>
      <c r="J72" s="214"/>
      <c r="K72" s="31">
        <f t="shared" si="2"/>
        <v>0</v>
      </c>
      <c r="L72" s="210"/>
      <c r="M72" s="208"/>
      <c r="N72" s="209"/>
      <c r="O72" s="210"/>
    </row>
    <row r="73" spans="2:15" ht="15" thickBot="1">
      <c r="B73" s="228"/>
      <c r="C73" s="232"/>
      <c r="D73" s="127"/>
      <c r="E73" s="127"/>
      <c r="F73" s="127"/>
      <c r="G73" s="128"/>
      <c r="H73" s="128"/>
      <c r="I73" s="129"/>
      <c r="J73" s="19"/>
      <c r="K73" s="20">
        <f>IF(SUM(K65:K72)&gt;=E65,E65,SUM(K65:K72))</f>
        <v>0</v>
      </c>
      <c r="L73" s="21"/>
      <c r="M73" s="19"/>
      <c r="N73" s="20"/>
      <c r="O73" s="21"/>
    </row>
    <row r="74" spans="2:15" ht="48" customHeight="1">
      <c r="B74" s="228"/>
      <c r="C74" s="232"/>
      <c r="D74" s="234" t="s">
        <v>170</v>
      </c>
      <c r="E74" s="238">
        <v>40</v>
      </c>
      <c r="F74" s="64" t="s">
        <v>164</v>
      </c>
      <c r="G74" s="100">
        <v>7.5</v>
      </c>
      <c r="H74" s="114" t="s">
        <v>72</v>
      </c>
      <c r="I74" s="35">
        <f>G74*5</f>
        <v>37.5</v>
      </c>
      <c r="J74" s="211"/>
      <c r="K74" s="16">
        <f aca="true" t="shared" si="3" ref="K74:K75">IF(J74*G74&gt;I74,I74,G74*J74)</f>
        <v>0</v>
      </c>
      <c r="L74" s="188"/>
      <c r="M74" s="1"/>
      <c r="N74" s="5"/>
      <c r="O74" s="188"/>
    </row>
    <row r="75" spans="2:15" ht="48" customHeight="1" thickBot="1">
      <c r="B75" s="228"/>
      <c r="C75" s="232"/>
      <c r="D75" s="237"/>
      <c r="E75" s="241"/>
      <c r="F75" s="130" t="s">
        <v>169</v>
      </c>
      <c r="G75" s="131">
        <v>6</v>
      </c>
      <c r="H75" s="132" t="s">
        <v>72</v>
      </c>
      <c r="I75" s="38">
        <f>G75*5</f>
        <v>30</v>
      </c>
      <c r="J75" s="214"/>
      <c r="K75" s="31">
        <f t="shared" si="3"/>
        <v>0</v>
      </c>
      <c r="L75" s="210"/>
      <c r="M75" s="208"/>
      <c r="N75" s="209"/>
      <c r="O75" s="210"/>
    </row>
    <row r="76" spans="2:15" ht="15" thickBot="1">
      <c r="B76" s="228"/>
      <c r="C76" s="232"/>
      <c r="D76" s="127"/>
      <c r="E76" s="127"/>
      <c r="F76" s="127"/>
      <c r="G76" s="128"/>
      <c r="H76" s="128"/>
      <c r="I76" s="129"/>
      <c r="J76" s="19"/>
      <c r="K76" s="20">
        <f>IF(SUM(K74:K75)&gt;=E74,E74,SUM(K74:K75))</f>
        <v>0</v>
      </c>
      <c r="L76" s="21"/>
      <c r="M76" s="19"/>
      <c r="N76" s="20"/>
      <c r="O76" s="21"/>
    </row>
    <row r="77" spans="2:15" ht="36" customHeight="1">
      <c r="B77" s="228"/>
      <c r="C77" s="232"/>
      <c r="D77" s="234" t="s">
        <v>74</v>
      </c>
      <c r="E77" s="238">
        <v>40</v>
      </c>
      <c r="F77" s="133" t="s">
        <v>165</v>
      </c>
      <c r="G77" s="113">
        <v>0.5</v>
      </c>
      <c r="H77" s="114" t="s">
        <v>73</v>
      </c>
      <c r="I77" s="35">
        <v>2.5</v>
      </c>
      <c r="J77" s="211"/>
      <c r="K77" s="16">
        <f>IF(J77*G77&gt;I77,I77,G77*J77)</f>
        <v>0</v>
      </c>
      <c r="L77" s="188"/>
      <c r="M77" s="1"/>
      <c r="N77" s="5"/>
      <c r="O77" s="188"/>
    </row>
    <row r="78" spans="2:15" ht="46.5" customHeight="1">
      <c r="B78" s="228"/>
      <c r="C78" s="232"/>
      <c r="D78" s="236"/>
      <c r="E78" s="240"/>
      <c r="F78" s="134" t="s">
        <v>78</v>
      </c>
      <c r="G78" s="119" t="s">
        <v>79</v>
      </c>
      <c r="H78" s="135" t="s">
        <v>80</v>
      </c>
      <c r="I78" s="37">
        <v>30</v>
      </c>
      <c r="J78" s="213"/>
      <c r="K78" s="30">
        <f>J78</f>
        <v>0</v>
      </c>
      <c r="L78" s="190"/>
      <c r="M78" s="2"/>
      <c r="N78" s="7"/>
      <c r="O78" s="190"/>
    </row>
    <row r="79" spans="2:15" ht="36" customHeight="1">
      <c r="B79" s="228"/>
      <c r="C79" s="232"/>
      <c r="D79" s="242"/>
      <c r="E79" s="243"/>
      <c r="F79" s="136" t="s">
        <v>81</v>
      </c>
      <c r="G79" s="119" t="s">
        <v>82</v>
      </c>
      <c r="H79" s="135" t="s">
        <v>83</v>
      </c>
      <c r="I79" s="39">
        <v>10</v>
      </c>
      <c r="J79" s="215"/>
      <c r="K79" s="40">
        <f>J79</f>
        <v>0</v>
      </c>
      <c r="L79" s="203"/>
      <c r="M79" s="202"/>
      <c r="N79" s="204"/>
      <c r="O79" s="203"/>
    </row>
    <row r="80" spans="2:15" ht="36" customHeight="1">
      <c r="B80" s="228"/>
      <c r="C80" s="232"/>
      <c r="D80" s="242"/>
      <c r="E80" s="243"/>
      <c r="F80" s="136" t="s">
        <v>77</v>
      </c>
      <c r="G80" s="122">
        <v>2.5</v>
      </c>
      <c r="H80" s="137" t="s">
        <v>76</v>
      </c>
      <c r="I80" s="39">
        <v>7.5</v>
      </c>
      <c r="J80" s="215"/>
      <c r="K80" s="29">
        <f aca="true" t="shared" si="4" ref="K80">IF(J80*G80&gt;I80,I80,G80*J80)</f>
        <v>0</v>
      </c>
      <c r="L80" s="203"/>
      <c r="M80" s="202"/>
      <c r="N80" s="204"/>
      <c r="O80" s="203"/>
    </row>
    <row r="81" spans="2:15" ht="36" customHeight="1" thickBot="1">
      <c r="B81" s="228"/>
      <c r="C81" s="232"/>
      <c r="D81" s="237"/>
      <c r="E81" s="241"/>
      <c r="F81" s="124" t="s">
        <v>75</v>
      </c>
      <c r="G81" s="125">
        <v>2.5</v>
      </c>
      <c r="H81" s="126" t="s">
        <v>76</v>
      </c>
      <c r="I81" s="164">
        <v>5</v>
      </c>
      <c r="J81" s="214"/>
      <c r="K81" s="31">
        <f aca="true" t="shared" si="5" ref="K81">IF(J81*G81&gt;I81,I81,G81*J81)</f>
        <v>0</v>
      </c>
      <c r="L81" s="210"/>
      <c r="M81" s="208"/>
      <c r="N81" s="209"/>
      <c r="O81" s="210"/>
    </row>
    <row r="82" spans="2:15" ht="15" thickBot="1">
      <c r="B82" s="229"/>
      <c r="C82" s="233"/>
      <c r="D82" s="127"/>
      <c r="E82" s="127"/>
      <c r="F82" s="127"/>
      <c r="G82" s="128"/>
      <c r="H82" s="128"/>
      <c r="I82" s="129"/>
      <c r="J82" s="19"/>
      <c r="K82" s="20">
        <f>IF(SUM(K77:K81)&gt;=E77,E77,SUM(K77:K81))</f>
        <v>0</v>
      </c>
      <c r="L82" s="21"/>
      <c r="M82" s="19"/>
      <c r="N82" s="20"/>
      <c r="O82" s="21"/>
    </row>
    <row r="83" spans="2:15" ht="20" customHeight="1" thickBot="1">
      <c r="B83" s="138" t="s">
        <v>25</v>
      </c>
      <c r="C83" s="139">
        <v>200</v>
      </c>
      <c r="D83" s="32"/>
      <c r="E83" s="32"/>
      <c r="F83" s="32"/>
      <c r="G83" s="110"/>
      <c r="H83" s="111" t="s">
        <v>22</v>
      </c>
      <c r="I83" s="140"/>
      <c r="J83" s="41"/>
      <c r="K83" s="42">
        <f>K82+K76+K73</f>
        <v>0</v>
      </c>
      <c r="L83" s="43"/>
      <c r="M83" s="41"/>
      <c r="N83" s="42"/>
      <c r="O83" s="43"/>
    </row>
    <row r="84" spans="2:15" ht="21" customHeight="1">
      <c r="B84" s="244" t="s">
        <v>168</v>
      </c>
      <c r="C84" s="230">
        <v>200</v>
      </c>
      <c r="D84" s="234" t="s">
        <v>27</v>
      </c>
      <c r="E84" s="238">
        <v>140</v>
      </c>
      <c r="F84" s="133" t="s">
        <v>28</v>
      </c>
      <c r="G84" s="113">
        <v>30</v>
      </c>
      <c r="H84" s="16" t="s">
        <v>60</v>
      </c>
      <c r="I84" s="141">
        <f>G84*2</f>
        <v>60</v>
      </c>
      <c r="J84" s="1"/>
      <c r="K84" s="16">
        <f>IF(J84*G84&gt;I84,I84,G84*J84)</f>
        <v>0</v>
      </c>
      <c r="L84" s="188"/>
      <c r="M84" s="1"/>
      <c r="N84" s="5"/>
      <c r="O84" s="188"/>
    </row>
    <row r="85" spans="2:15" ht="21" customHeight="1">
      <c r="B85" s="245"/>
      <c r="C85" s="232"/>
      <c r="D85" s="236"/>
      <c r="E85" s="240"/>
      <c r="F85" s="118" t="s">
        <v>29</v>
      </c>
      <c r="G85" s="119">
        <v>25</v>
      </c>
      <c r="H85" s="18" t="s">
        <v>60</v>
      </c>
      <c r="I85" s="142">
        <f>G85*2</f>
        <v>50</v>
      </c>
      <c r="J85" s="2"/>
      <c r="K85" s="18">
        <f aca="true" t="shared" si="6" ref="K85:K102">IF(J85*G85&gt;I85,I85,G85*J85)</f>
        <v>0</v>
      </c>
      <c r="L85" s="190"/>
      <c r="M85" s="2"/>
      <c r="N85" s="7"/>
      <c r="O85" s="190"/>
    </row>
    <row r="86" spans="2:15" ht="21" customHeight="1">
      <c r="B86" s="245"/>
      <c r="C86" s="232"/>
      <c r="D86" s="236"/>
      <c r="E86" s="240"/>
      <c r="F86" s="134" t="s">
        <v>30</v>
      </c>
      <c r="G86" s="119">
        <v>25</v>
      </c>
      <c r="H86" s="18" t="str">
        <f aca="true" t="shared" si="7" ref="H86:H91">H85</f>
        <v>por ano/fração</v>
      </c>
      <c r="I86" s="142">
        <f aca="true" t="shared" si="8" ref="I86:I102">G86*2</f>
        <v>50</v>
      </c>
      <c r="J86" s="2"/>
      <c r="K86" s="18">
        <f t="shared" si="6"/>
        <v>0</v>
      </c>
      <c r="L86" s="190"/>
      <c r="M86" s="2"/>
      <c r="N86" s="7"/>
      <c r="O86" s="190"/>
    </row>
    <row r="87" spans="2:15" ht="21" customHeight="1">
      <c r="B87" s="245"/>
      <c r="C87" s="232"/>
      <c r="D87" s="236"/>
      <c r="E87" s="240"/>
      <c r="F87" s="118" t="s">
        <v>31</v>
      </c>
      <c r="G87" s="119">
        <v>12</v>
      </c>
      <c r="H87" s="18" t="str">
        <f t="shared" si="7"/>
        <v>por ano/fração</v>
      </c>
      <c r="I87" s="142">
        <f t="shared" si="8"/>
        <v>24</v>
      </c>
      <c r="J87" s="2"/>
      <c r="K87" s="18">
        <f t="shared" si="6"/>
        <v>0</v>
      </c>
      <c r="L87" s="190"/>
      <c r="M87" s="2"/>
      <c r="N87" s="7"/>
      <c r="O87" s="190"/>
    </row>
    <row r="88" spans="2:15" ht="21" customHeight="1">
      <c r="B88" s="245"/>
      <c r="C88" s="232"/>
      <c r="D88" s="236"/>
      <c r="E88" s="240"/>
      <c r="F88" s="134" t="s">
        <v>32</v>
      </c>
      <c r="G88" s="119">
        <v>6</v>
      </c>
      <c r="H88" s="18" t="str">
        <f t="shared" si="7"/>
        <v>por ano/fração</v>
      </c>
      <c r="I88" s="142">
        <f t="shared" si="8"/>
        <v>12</v>
      </c>
      <c r="J88" s="2"/>
      <c r="K88" s="18">
        <f t="shared" si="6"/>
        <v>0</v>
      </c>
      <c r="L88" s="190"/>
      <c r="M88" s="2"/>
      <c r="N88" s="7"/>
      <c r="O88" s="190"/>
    </row>
    <row r="89" spans="2:15" ht="21" customHeight="1">
      <c r="B89" s="245"/>
      <c r="C89" s="232"/>
      <c r="D89" s="236"/>
      <c r="E89" s="240"/>
      <c r="F89" s="134" t="s">
        <v>33</v>
      </c>
      <c r="G89" s="119">
        <v>6</v>
      </c>
      <c r="H89" s="18" t="str">
        <f t="shared" si="7"/>
        <v>por ano/fração</v>
      </c>
      <c r="I89" s="142">
        <f t="shared" si="8"/>
        <v>12</v>
      </c>
      <c r="J89" s="2"/>
      <c r="K89" s="18">
        <f t="shared" si="6"/>
        <v>0</v>
      </c>
      <c r="L89" s="190"/>
      <c r="M89" s="2"/>
      <c r="N89" s="7"/>
      <c r="O89" s="190"/>
    </row>
    <row r="90" spans="2:15" ht="21" customHeight="1">
      <c r="B90" s="245"/>
      <c r="C90" s="232"/>
      <c r="D90" s="236"/>
      <c r="E90" s="240"/>
      <c r="F90" s="134" t="s">
        <v>34</v>
      </c>
      <c r="G90" s="119">
        <v>15</v>
      </c>
      <c r="H90" s="18" t="str">
        <f t="shared" si="7"/>
        <v>por ano/fração</v>
      </c>
      <c r="I90" s="142">
        <f t="shared" si="8"/>
        <v>30</v>
      </c>
      <c r="J90" s="2"/>
      <c r="K90" s="18">
        <f t="shared" si="6"/>
        <v>0</v>
      </c>
      <c r="L90" s="190"/>
      <c r="M90" s="2"/>
      <c r="N90" s="7"/>
      <c r="O90" s="190"/>
    </row>
    <row r="91" spans="2:15" ht="21" customHeight="1">
      <c r="B91" s="245"/>
      <c r="C91" s="232"/>
      <c r="D91" s="236"/>
      <c r="E91" s="240"/>
      <c r="F91" s="134" t="s">
        <v>35</v>
      </c>
      <c r="G91" s="119">
        <v>3</v>
      </c>
      <c r="H91" s="18" t="str">
        <f t="shared" si="7"/>
        <v>por ano/fração</v>
      </c>
      <c r="I91" s="142">
        <f t="shared" si="8"/>
        <v>6</v>
      </c>
      <c r="J91" s="2"/>
      <c r="K91" s="18">
        <f t="shared" si="6"/>
        <v>0</v>
      </c>
      <c r="L91" s="190"/>
      <c r="M91" s="2"/>
      <c r="N91" s="7"/>
      <c r="O91" s="190"/>
    </row>
    <row r="92" spans="2:15" ht="21" customHeight="1">
      <c r="B92" s="245"/>
      <c r="C92" s="232"/>
      <c r="D92" s="236"/>
      <c r="E92" s="240"/>
      <c r="F92" s="103" t="s">
        <v>36</v>
      </c>
      <c r="G92" s="95">
        <v>20</v>
      </c>
      <c r="H92" s="18" t="str">
        <f aca="true" t="shared" si="9" ref="H92:H101">H91</f>
        <v>por ano/fração</v>
      </c>
      <c r="I92" s="142">
        <f t="shared" si="8"/>
        <v>40</v>
      </c>
      <c r="J92" s="2"/>
      <c r="K92" s="18">
        <f t="shared" si="6"/>
        <v>0</v>
      </c>
      <c r="L92" s="190"/>
      <c r="M92" s="2"/>
      <c r="N92" s="7"/>
      <c r="O92" s="190"/>
    </row>
    <row r="93" spans="2:15" ht="21" customHeight="1">
      <c r="B93" s="245"/>
      <c r="C93" s="232"/>
      <c r="D93" s="236"/>
      <c r="E93" s="240"/>
      <c r="F93" s="103" t="s">
        <v>37</v>
      </c>
      <c r="G93" s="95">
        <v>18</v>
      </c>
      <c r="H93" s="18" t="str">
        <f t="shared" si="9"/>
        <v>por ano/fração</v>
      </c>
      <c r="I93" s="142">
        <f t="shared" si="8"/>
        <v>36</v>
      </c>
      <c r="J93" s="2"/>
      <c r="K93" s="18">
        <f t="shared" si="6"/>
        <v>0</v>
      </c>
      <c r="L93" s="190"/>
      <c r="M93" s="2"/>
      <c r="N93" s="7"/>
      <c r="O93" s="190"/>
    </row>
    <row r="94" spans="2:15" ht="21" customHeight="1">
      <c r="B94" s="245"/>
      <c r="C94" s="232"/>
      <c r="D94" s="236"/>
      <c r="E94" s="240"/>
      <c r="F94" s="103" t="s">
        <v>38</v>
      </c>
      <c r="G94" s="95">
        <v>16</v>
      </c>
      <c r="H94" s="18" t="str">
        <f t="shared" si="9"/>
        <v>por ano/fração</v>
      </c>
      <c r="I94" s="142">
        <f t="shared" si="8"/>
        <v>32</v>
      </c>
      <c r="J94" s="2"/>
      <c r="K94" s="18">
        <f t="shared" si="6"/>
        <v>0</v>
      </c>
      <c r="L94" s="190"/>
      <c r="M94" s="2"/>
      <c r="N94" s="7"/>
      <c r="O94" s="190"/>
    </row>
    <row r="95" spans="2:15" ht="21" customHeight="1">
      <c r="B95" s="245"/>
      <c r="C95" s="232"/>
      <c r="D95" s="248"/>
      <c r="E95" s="240"/>
      <c r="F95" s="118" t="s">
        <v>39</v>
      </c>
      <c r="G95" s="119">
        <v>18</v>
      </c>
      <c r="H95" s="18" t="str">
        <f t="shared" si="9"/>
        <v>por ano/fração</v>
      </c>
      <c r="I95" s="142">
        <f t="shared" si="8"/>
        <v>36</v>
      </c>
      <c r="J95" s="2"/>
      <c r="K95" s="18">
        <f t="shared" si="6"/>
        <v>0</v>
      </c>
      <c r="L95" s="190"/>
      <c r="M95" s="2"/>
      <c r="N95" s="7"/>
      <c r="O95" s="190"/>
    </row>
    <row r="96" spans="2:15" ht="21" customHeight="1">
      <c r="B96" s="245"/>
      <c r="C96" s="232"/>
      <c r="D96" s="248"/>
      <c r="E96" s="240"/>
      <c r="F96" s="118" t="s">
        <v>40</v>
      </c>
      <c r="G96" s="119">
        <v>18</v>
      </c>
      <c r="H96" s="18" t="str">
        <f t="shared" si="9"/>
        <v>por ano/fração</v>
      </c>
      <c r="I96" s="142">
        <f t="shared" si="8"/>
        <v>36</v>
      </c>
      <c r="J96" s="2"/>
      <c r="K96" s="18">
        <f t="shared" si="6"/>
        <v>0</v>
      </c>
      <c r="L96" s="190"/>
      <c r="M96" s="2"/>
      <c r="N96" s="7"/>
      <c r="O96" s="190"/>
    </row>
    <row r="97" spans="2:15" ht="21" customHeight="1">
      <c r="B97" s="245"/>
      <c r="C97" s="232"/>
      <c r="D97" s="248"/>
      <c r="E97" s="240"/>
      <c r="F97" s="118" t="s">
        <v>41</v>
      </c>
      <c r="G97" s="119">
        <v>2</v>
      </c>
      <c r="H97" s="18" t="str">
        <f t="shared" si="9"/>
        <v>por ano/fração</v>
      </c>
      <c r="I97" s="142">
        <f t="shared" si="8"/>
        <v>4</v>
      </c>
      <c r="J97" s="2"/>
      <c r="K97" s="18">
        <f t="shared" si="6"/>
        <v>0</v>
      </c>
      <c r="L97" s="190"/>
      <c r="M97" s="2"/>
      <c r="N97" s="7"/>
      <c r="O97" s="190"/>
    </row>
    <row r="98" spans="2:15" ht="21" customHeight="1">
      <c r="B98" s="245"/>
      <c r="C98" s="232"/>
      <c r="D98" s="248"/>
      <c r="E98" s="240"/>
      <c r="F98" s="118" t="s">
        <v>42</v>
      </c>
      <c r="G98" s="119">
        <v>15</v>
      </c>
      <c r="H98" s="18" t="str">
        <f t="shared" si="9"/>
        <v>por ano/fração</v>
      </c>
      <c r="I98" s="142">
        <f t="shared" si="8"/>
        <v>30</v>
      </c>
      <c r="J98" s="2"/>
      <c r="K98" s="18">
        <f t="shared" si="6"/>
        <v>0</v>
      </c>
      <c r="L98" s="190"/>
      <c r="M98" s="2"/>
      <c r="N98" s="7"/>
      <c r="O98" s="190"/>
    </row>
    <row r="99" spans="2:15" ht="21" customHeight="1">
      <c r="B99" s="245"/>
      <c r="C99" s="232"/>
      <c r="D99" s="248"/>
      <c r="E99" s="240"/>
      <c r="F99" s="118" t="s">
        <v>43</v>
      </c>
      <c r="G99" s="119">
        <v>5</v>
      </c>
      <c r="H99" s="18" t="str">
        <f t="shared" si="9"/>
        <v>por ano/fração</v>
      </c>
      <c r="I99" s="142">
        <f t="shared" si="8"/>
        <v>10</v>
      </c>
      <c r="J99" s="2"/>
      <c r="K99" s="18">
        <f t="shared" si="6"/>
        <v>0</v>
      </c>
      <c r="L99" s="190"/>
      <c r="M99" s="2"/>
      <c r="N99" s="7"/>
      <c r="O99" s="190"/>
    </row>
    <row r="100" spans="2:15" ht="21" customHeight="1">
      <c r="B100" s="245"/>
      <c r="C100" s="232"/>
      <c r="D100" s="248"/>
      <c r="E100" s="240"/>
      <c r="F100" s="118" t="s">
        <v>44</v>
      </c>
      <c r="G100" s="119">
        <v>5</v>
      </c>
      <c r="H100" s="18" t="str">
        <f t="shared" si="9"/>
        <v>por ano/fração</v>
      </c>
      <c r="I100" s="142">
        <f t="shared" si="8"/>
        <v>10</v>
      </c>
      <c r="J100" s="2"/>
      <c r="K100" s="18">
        <f t="shared" si="6"/>
        <v>0</v>
      </c>
      <c r="L100" s="190"/>
      <c r="M100" s="2"/>
      <c r="N100" s="7"/>
      <c r="O100" s="190"/>
    </row>
    <row r="101" spans="2:15" ht="21" customHeight="1">
      <c r="B101" s="245"/>
      <c r="C101" s="232"/>
      <c r="D101" s="248"/>
      <c r="E101" s="240"/>
      <c r="F101" s="118" t="s">
        <v>45</v>
      </c>
      <c r="G101" s="119">
        <v>7.5</v>
      </c>
      <c r="H101" s="18" t="str">
        <f t="shared" si="9"/>
        <v>por ano/fração</v>
      </c>
      <c r="I101" s="142">
        <f t="shared" si="8"/>
        <v>15</v>
      </c>
      <c r="J101" s="2"/>
      <c r="K101" s="18">
        <f t="shared" si="6"/>
        <v>0</v>
      </c>
      <c r="L101" s="190"/>
      <c r="M101" s="2"/>
      <c r="N101" s="7"/>
      <c r="O101" s="190"/>
    </row>
    <row r="102" spans="2:15" ht="21" customHeight="1" thickBot="1">
      <c r="B102" s="245"/>
      <c r="C102" s="232"/>
      <c r="D102" s="248"/>
      <c r="E102" s="240"/>
      <c r="F102" s="118" t="s">
        <v>46</v>
      </c>
      <c r="G102" s="119">
        <v>2</v>
      </c>
      <c r="H102" s="31" t="s">
        <v>64</v>
      </c>
      <c r="I102" s="31">
        <f t="shared" si="8"/>
        <v>4</v>
      </c>
      <c r="J102" s="208"/>
      <c r="K102" s="31">
        <f t="shared" si="6"/>
        <v>0</v>
      </c>
      <c r="L102" s="210"/>
      <c r="M102" s="208"/>
      <c r="N102" s="209"/>
      <c r="O102" s="210"/>
    </row>
    <row r="103" spans="2:15" ht="21" customHeight="1" thickBot="1">
      <c r="B103" s="245"/>
      <c r="C103" s="232"/>
      <c r="D103" s="127"/>
      <c r="E103" s="127"/>
      <c r="F103" s="127"/>
      <c r="G103" s="128"/>
      <c r="H103" s="128"/>
      <c r="I103" s="143"/>
      <c r="J103" s="44"/>
      <c r="K103" s="45">
        <f>IF(SUM(K84:K102)&gt;=E84,E84,SUM(K84:K102))</f>
        <v>0</v>
      </c>
      <c r="L103" s="46"/>
      <c r="M103" s="44"/>
      <c r="N103" s="45"/>
      <c r="O103" s="46"/>
    </row>
    <row r="104" spans="2:15" ht="21" customHeight="1">
      <c r="B104" s="245"/>
      <c r="C104" s="232"/>
      <c r="D104" s="234" t="s">
        <v>47</v>
      </c>
      <c r="E104" s="238">
        <v>60</v>
      </c>
      <c r="F104" s="112" t="s">
        <v>48</v>
      </c>
      <c r="G104" s="113">
        <v>4.5</v>
      </c>
      <c r="H104" s="144" t="s">
        <v>65</v>
      </c>
      <c r="I104" s="145">
        <f>G104*3</f>
        <v>13.5</v>
      </c>
      <c r="J104" s="1"/>
      <c r="K104" s="16">
        <f aca="true" t="shared" si="10" ref="K104:K111">IF(J104*G104&gt;I104,I104,G104*J104)</f>
        <v>0</v>
      </c>
      <c r="L104" s="188"/>
      <c r="M104" s="1"/>
      <c r="N104" s="5"/>
      <c r="O104" s="188"/>
    </row>
    <row r="105" spans="2:15" ht="21" customHeight="1">
      <c r="B105" s="246"/>
      <c r="C105" s="247"/>
      <c r="D105" s="249"/>
      <c r="E105" s="250"/>
      <c r="F105" s="146" t="s">
        <v>49</v>
      </c>
      <c r="G105" s="119">
        <v>4</v>
      </c>
      <c r="H105" s="147" t="s">
        <v>65</v>
      </c>
      <c r="I105" s="148">
        <f>G105*3</f>
        <v>12</v>
      </c>
      <c r="J105" s="2"/>
      <c r="K105" s="18">
        <f t="shared" si="10"/>
        <v>0</v>
      </c>
      <c r="L105" s="190"/>
      <c r="M105" s="2"/>
      <c r="N105" s="7"/>
      <c r="O105" s="190"/>
    </row>
    <row r="106" spans="2:15" ht="21" customHeight="1">
      <c r="B106" s="246"/>
      <c r="C106" s="247"/>
      <c r="D106" s="249"/>
      <c r="E106" s="250"/>
      <c r="F106" s="146" t="s">
        <v>66</v>
      </c>
      <c r="G106" s="119">
        <v>2</v>
      </c>
      <c r="H106" s="147" t="s">
        <v>65</v>
      </c>
      <c r="I106" s="148">
        <v>8</v>
      </c>
      <c r="J106" s="2"/>
      <c r="K106" s="18">
        <f t="shared" si="10"/>
        <v>0</v>
      </c>
      <c r="L106" s="190"/>
      <c r="M106" s="2"/>
      <c r="N106" s="7"/>
      <c r="O106" s="190"/>
    </row>
    <row r="107" spans="2:15" ht="21" customHeight="1">
      <c r="B107" s="246"/>
      <c r="C107" s="247"/>
      <c r="D107" s="249"/>
      <c r="E107" s="250"/>
      <c r="F107" s="146" t="s">
        <v>50</v>
      </c>
      <c r="G107" s="119">
        <v>3</v>
      </c>
      <c r="H107" s="147" t="s">
        <v>67</v>
      </c>
      <c r="I107" s="148">
        <v>12</v>
      </c>
      <c r="J107" s="2"/>
      <c r="K107" s="18">
        <f t="shared" si="10"/>
        <v>0</v>
      </c>
      <c r="L107" s="190"/>
      <c r="M107" s="2"/>
      <c r="N107" s="7"/>
      <c r="O107" s="190"/>
    </row>
    <row r="108" spans="2:15" ht="21" customHeight="1">
      <c r="B108" s="246"/>
      <c r="C108" s="247"/>
      <c r="D108" s="249"/>
      <c r="E108" s="250"/>
      <c r="F108" s="146" t="s">
        <v>59</v>
      </c>
      <c r="G108" s="119">
        <v>4</v>
      </c>
      <c r="H108" s="18" t="s">
        <v>60</v>
      </c>
      <c r="I108" s="148">
        <v>8</v>
      </c>
      <c r="J108" s="2"/>
      <c r="K108" s="18">
        <f t="shared" si="10"/>
        <v>0</v>
      </c>
      <c r="L108" s="190"/>
      <c r="M108" s="2"/>
      <c r="N108" s="7"/>
      <c r="O108" s="190"/>
    </row>
    <row r="109" spans="2:15" ht="21" customHeight="1">
      <c r="B109" s="246"/>
      <c r="C109" s="247"/>
      <c r="D109" s="249"/>
      <c r="E109" s="250"/>
      <c r="F109" s="146" t="s">
        <v>51</v>
      </c>
      <c r="G109" s="119">
        <v>1</v>
      </c>
      <c r="H109" s="147" t="s">
        <v>65</v>
      </c>
      <c r="I109" s="148">
        <v>3</v>
      </c>
      <c r="J109" s="2"/>
      <c r="K109" s="18">
        <f t="shared" si="10"/>
        <v>0</v>
      </c>
      <c r="L109" s="190"/>
      <c r="M109" s="2"/>
      <c r="N109" s="7"/>
      <c r="O109" s="190"/>
    </row>
    <row r="110" spans="2:15" ht="21" customHeight="1">
      <c r="B110" s="246"/>
      <c r="C110" s="247"/>
      <c r="D110" s="249"/>
      <c r="E110" s="250"/>
      <c r="F110" s="146" t="s">
        <v>52</v>
      </c>
      <c r="G110" s="119">
        <v>6</v>
      </c>
      <c r="H110" s="18" t="s">
        <v>60</v>
      </c>
      <c r="I110" s="148">
        <v>12</v>
      </c>
      <c r="J110" s="2"/>
      <c r="K110" s="18">
        <f t="shared" si="10"/>
        <v>0</v>
      </c>
      <c r="L110" s="190"/>
      <c r="M110" s="2"/>
      <c r="N110" s="7"/>
      <c r="O110" s="190"/>
    </row>
    <row r="111" spans="2:15" ht="21" customHeight="1" thickBot="1">
      <c r="B111" s="246"/>
      <c r="C111" s="247"/>
      <c r="D111" s="249"/>
      <c r="E111" s="250"/>
      <c r="F111" s="146" t="s">
        <v>53</v>
      </c>
      <c r="G111" s="119">
        <v>3</v>
      </c>
      <c r="H111" s="31" t="s">
        <v>60</v>
      </c>
      <c r="I111" s="148">
        <v>6</v>
      </c>
      <c r="J111" s="2"/>
      <c r="K111" s="18">
        <f t="shared" si="10"/>
        <v>0</v>
      </c>
      <c r="L111" s="190"/>
      <c r="M111" s="2"/>
      <c r="N111" s="7"/>
      <c r="O111" s="190"/>
    </row>
    <row r="112" spans="2:15" ht="15" thickBot="1">
      <c r="B112" s="149"/>
      <c r="C112" s="150"/>
      <c r="D112" s="127"/>
      <c r="E112" s="127"/>
      <c r="F112" s="127"/>
      <c r="G112" s="128"/>
      <c r="H112" s="128"/>
      <c r="I112" s="128"/>
      <c r="J112" s="19"/>
      <c r="K112" s="20">
        <f>IF(SUM(K104:K111)&gt;=E104,E104,SUM(K104:K111))</f>
        <v>0</v>
      </c>
      <c r="L112" s="21"/>
      <c r="M112" s="19"/>
      <c r="N112" s="20"/>
      <c r="O112" s="21"/>
    </row>
    <row r="113" spans="2:15" ht="20" customHeight="1" thickBot="1">
      <c r="B113" s="138" t="s">
        <v>54</v>
      </c>
      <c r="C113" s="139">
        <v>200</v>
      </c>
      <c r="D113" s="41"/>
      <c r="E113" s="41"/>
      <c r="F113" s="41"/>
      <c r="G113" s="151"/>
      <c r="H113" s="152" t="s">
        <v>26</v>
      </c>
      <c r="I113" s="152"/>
      <c r="J113" s="41"/>
      <c r="K113" s="42">
        <f>(K112+K103)</f>
        <v>0</v>
      </c>
      <c r="L113" s="43"/>
      <c r="M113" s="41"/>
      <c r="N113" s="42"/>
      <c r="O113" s="43"/>
    </row>
    <row r="114" spans="2:15" ht="20" customHeight="1" thickBot="1">
      <c r="B114" s="153" t="s">
        <v>55</v>
      </c>
      <c r="C114" s="154">
        <f>C113+C83+C64</f>
        <v>600</v>
      </c>
      <c r="D114" s="155"/>
      <c r="E114" s="155"/>
      <c r="F114" s="155"/>
      <c r="G114" s="47"/>
      <c r="H114" s="156" t="s">
        <v>55</v>
      </c>
      <c r="I114" s="156"/>
      <c r="J114" s="47"/>
      <c r="K114" s="48">
        <f>(K64*0.6+K83*E119+K113*E120)/10</f>
        <v>0</v>
      </c>
      <c r="L114" s="49"/>
      <c r="M114" s="47"/>
      <c r="N114" s="48"/>
      <c r="O114" s="49"/>
    </row>
    <row r="116" spans="6:7" ht="15">
      <c r="F116" s="157"/>
      <c r="G116" s="158"/>
    </row>
    <row r="117" spans="6:7" ht="15">
      <c r="F117" s="157"/>
      <c r="G117" s="158"/>
    </row>
    <row r="118" spans="4:7" ht="15">
      <c r="D118" s="157" t="s">
        <v>56</v>
      </c>
      <c r="E118" s="159">
        <v>0.4</v>
      </c>
      <c r="F118" s="157"/>
      <c r="G118" s="158"/>
    </row>
    <row r="119" spans="4:7" ht="15">
      <c r="D119" s="157" t="s">
        <v>57</v>
      </c>
      <c r="E119" s="159">
        <v>0.4</v>
      </c>
      <c r="F119" s="157"/>
      <c r="G119" s="158"/>
    </row>
    <row r="120" spans="4:7" ht="15">
      <c r="D120" s="157" t="s">
        <v>58</v>
      </c>
      <c r="E120" s="159">
        <v>0.2</v>
      </c>
      <c r="F120" s="157"/>
      <c r="G120" s="158"/>
    </row>
    <row r="121" spans="4:7" ht="15">
      <c r="D121" s="157"/>
      <c r="E121" s="160">
        <v>100</v>
      </c>
      <c r="F121" s="157"/>
      <c r="G121" s="158"/>
    </row>
    <row r="122" spans="4:7" ht="15">
      <c r="D122" s="157"/>
      <c r="E122" s="157"/>
      <c r="F122" s="157"/>
      <c r="G122" s="158"/>
    </row>
  </sheetData>
  <sheetProtection password="CA0B" sheet="1" objects="1" scenarios="1"/>
  <mergeCells count="42">
    <mergeCell ref="E11:E14"/>
    <mergeCell ref="B11:B63"/>
    <mergeCell ref="C11:C63"/>
    <mergeCell ref="F21:F22"/>
    <mergeCell ref="D61:D62"/>
    <mergeCell ref="E61:E62"/>
    <mergeCell ref="E16:E19"/>
    <mergeCell ref="B5:H5"/>
    <mergeCell ref="B2:O2"/>
    <mergeCell ref="B3:O3"/>
    <mergeCell ref="B4:O4"/>
    <mergeCell ref="B6:O6"/>
    <mergeCell ref="M8:O8"/>
    <mergeCell ref="J7:O7"/>
    <mergeCell ref="J8:L8"/>
    <mergeCell ref="E56:E59"/>
    <mergeCell ref="D39:D46"/>
    <mergeCell ref="E39:E46"/>
    <mergeCell ref="E48:E54"/>
    <mergeCell ref="D56:D59"/>
    <mergeCell ref="G9:I9"/>
    <mergeCell ref="D21:D23"/>
    <mergeCell ref="D48:D54"/>
    <mergeCell ref="E21:E23"/>
    <mergeCell ref="D25:D37"/>
    <mergeCell ref="E25:E37"/>
    <mergeCell ref="D16:D19"/>
    <mergeCell ref="D11:D14"/>
    <mergeCell ref="B84:B111"/>
    <mergeCell ref="C84:C111"/>
    <mergeCell ref="D84:D102"/>
    <mergeCell ref="E84:E102"/>
    <mergeCell ref="D104:D111"/>
    <mergeCell ref="E104:E111"/>
    <mergeCell ref="B65:B82"/>
    <mergeCell ref="C65:C82"/>
    <mergeCell ref="D65:D72"/>
    <mergeCell ref="E65:E72"/>
    <mergeCell ref="D74:D75"/>
    <mergeCell ref="E74:E75"/>
    <mergeCell ref="D77:D81"/>
    <mergeCell ref="E77:E81"/>
  </mergeCells>
  <printOptions/>
  <pageMargins left="0.34" right="0.34" top="0.44" bottom="0.4724409448818898" header="0.31496062992125984" footer="0.31496062992125984"/>
  <pageSetup fitToHeight="0" horizontalDpi="600" verticalDpi="600" orientation="landscape" paperSize="9" scale="47" r:id="rId1"/>
  <rowBreaks count="2" manualBreakCount="2">
    <brk id="47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 topLeftCell="A1">
      <selection activeCell="C25" sqref="C25"/>
    </sheetView>
  </sheetViews>
  <sheetFormatPr defaultColWidth="61.7109375" defaultRowHeight="15"/>
  <cols>
    <col min="1" max="1" width="61.421875" style="278" bestFit="1" customWidth="1"/>
    <col min="2" max="2" width="8.7109375" style="278" bestFit="1" customWidth="1"/>
    <col min="3" max="3" width="11.8515625" style="278" bestFit="1" customWidth="1"/>
    <col min="4" max="4" width="13.140625" style="278" bestFit="1" customWidth="1"/>
    <col min="5" max="5" width="12.8515625" style="278" bestFit="1" customWidth="1"/>
    <col min="6" max="16384" width="61.7109375" style="278" customWidth="1"/>
  </cols>
  <sheetData>
    <row r="1" spans="1:5" ht="15">
      <c r="A1" s="286" t="s">
        <v>173</v>
      </c>
      <c r="B1" s="286"/>
      <c r="C1" s="286"/>
      <c r="D1" s="286"/>
      <c r="E1" s="286"/>
    </row>
    <row r="2" spans="1:5" ht="15">
      <c r="A2" s="287" t="s">
        <v>174</v>
      </c>
      <c r="B2" s="288"/>
      <c r="C2" s="288"/>
      <c r="D2" s="288"/>
      <c r="E2" s="288"/>
    </row>
    <row r="3" spans="1:5" ht="13.5" thickBot="1">
      <c r="A3" s="286"/>
      <c r="B3" s="289" t="s">
        <v>175</v>
      </c>
      <c r="C3" s="289" t="s">
        <v>176</v>
      </c>
      <c r="D3" s="289" t="s">
        <v>177</v>
      </c>
      <c r="E3" s="304"/>
    </row>
    <row r="4" spans="1:5" ht="13.5" thickBot="1">
      <c r="A4" s="290" t="s">
        <v>178</v>
      </c>
      <c r="B4" s="291"/>
      <c r="C4" s="291"/>
      <c r="D4" s="292"/>
      <c r="E4" s="305" t="s">
        <v>179</v>
      </c>
    </row>
    <row r="5" spans="1:5" ht="13.5" thickBot="1">
      <c r="A5" s="293" t="s">
        <v>180</v>
      </c>
      <c r="B5" s="294">
        <v>10</v>
      </c>
      <c r="C5" s="289">
        <v>15</v>
      </c>
      <c r="D5" s="295">
        <v>20</v>
      </c>
      <c r="E5" s="296"/>
    </row>
    <row r="6" spans="1:5" ht="13.5" thickBot="1">
      <c r="A6" s="293" t="s">
        <v>181</v>
      </c>
      <c r="B6" s="294">
        <v>10</v>
      </c>
      <c r="C6" s="289">
        <v>15</v>
      </c>
      <c r="D6" s="295">
        <v>20</v>
      </c>
      <c r="E6" s="296"/>
    </row>
    <row r="7" spans="1:5" ht="13.5" thickBot="1">
      <c r="A7" s="297" t="s">
        <v>182</v>
      </c>
      <c r="B7" s="294"/>
      <c r="C7" s="289"/>
      <c r="D7" s="295"/>
      <c r="E7" s="296"/>
    </row>
    <row r="8" spans="1:5" ht="13.5" thickBot="1">
      <c r="A8" s="293" t="s">
        <v>183</v>
      </c>
      <c r="B8" s="294">
        <v>8</v>
      </c>
      <c r="C8" s="289">
        <v>10</v>
      </c>
      <c r="D8" s="295">
        <v>12</v>
      </c>
      <c r="E8" s="296"/>
    </row>
    <row r="9" spans="1:5" ht="13.5" thickBot="1">
      <c r="A9" s="293" t="s">
        <v>184</v>
      </c>
      <c r="B9" s="294">
        <v>7</v>
      </c>
      <c r="C9" s="289">
        <v>9</v>
      </c>
      <c r="D9" s="295">
        <v>11</v>
      </c>
      <c r="E9" s="296"/>
    </row>
    <row r="10" spans="1:5" ht="13.5" thickBot="1">
      <c r="A10" s="293" t="s">
        <v>185</v>
      </c>
      <c r="B10" s="294">
        <v>6</v>
      </c>
      <c r="C10" s="289">
        <v>7</v>
      </c>
      <c r="D10" s="295">
        <v>8</v>
      </c>
      <c r="E10" s="296"/>
    </row>
    <row r="11" spans="1:5" ht="13.5" thickBot="1">
      <c r="A11" s="297" t="s">
        <v>186</v>
      </c>
      <c r="B11" s="294"/>
      <c r="C11" s="289"/>
      <c r="D11" s="295"/>
      <c r="E11" s="296"/>
    </row>
    <row r="12" spans="1:5" ht="13.5" thickBot="1">
      <c r="A12" s="293" t="s">
        <v>187</v>
      </c>
      <c r="B12" s="294">
        <v>10</v>
      </c>
      <c r="C12" s="289">
        <v>14</v>
      </c>
      <c r="D12" s="295">
        <v>19</v>
      </c>
      <c r="E12" s="296"/>
    </row>
    <row r="13" spans="1:5" ht="13.5" thickBot="1">
      <c r="A13" s="293" t="s">
        <v>188</v>
      </c>
      <c r="B13" s="294">
        <v>8</v>
      </c>
      <c r="C13" s="289">
        <v>13</v>
      </c>
      <c r="D13" s="295">
        <v>19</v>
      </c>
      <c r="E13" s="296"/>
    </row>
    <row r="14" spans="1:5" ht="13.5" thickBot="1">
      <c r="A14" s="293" t="s">
        <v>189</v>
      </c>
      <c r="B14" s="294">
        <v>8</v>
      </c>
      <c r="C14" s="289">
        <v>13</v>
      </c>
      <c r="D14" s="295">
        <v>19</v>
      </c>
      <c r="E14" s="296"/>
    </row>
    <row r="15" spans="1:5" ht="13.5" thickBot="1">
      <c r="A15" s="293" t="s">
        <v>190</v>
      </c>
      <c r="B15" s="294">
        <v>8</v>
      </c>
      <c r="C15" s="289">
        <v>13</v>
      </c>
      <c r="D15" s="295">
        <v>19</v>
      </c>
      <c r="E15" s="296"/>
    </row>
    <row r="16" spans="1:5" ht="13.5" thickBot="1">
      <c r="A16" s="293" t="s">
        <v>191</v>
      </c>
      <c r="B16" s="294">
        <v>8</v>
      </c>
      <c r="C16" s="289">
        <v>13</v>
      </c>
      <c r="D16" s="295">
        <v>19</v>
      </c>
      <c r="E16" s="296"/>
    </row>
    <row r="17" spans="1:5" ht="13.5" thickBot="1">
      <c r="A17" s="293" t="s">
        <v>192</v>
      </c>
      <c r="B17" s="294">
        <v>8</v>
      </c>
      <c r="C17" s="289">
        <v>13</v>
      </c>
      <c r="D17" s="295">
        <v>19</v>
      </c>
      <c r="E17" s="296"/>
    </row>
    <row r="18" spans="1:5" ht="13.5" thickBot="1">
      <c r="A18" s="293" t="s">
        <v>193</v>
      </c>
      <c r="B18" s="294">
        <v>8</v>
      </c>
      <c r="C18" s="289">
        <v>13</v>
      </c>
      <c r="D18" s="295">
        <v>19</v>
      </c>
      <c r="E18" s="296"/>
    </row>
    <row r="19" spans="1:5" ht="13.5" thickBot="1">
      <c r="A19" s="293" t="s">
        <v>194</v>
      </c>
      <c r="B19" s="294">
        <v>8</v>
      </c>
      <c r="C19" s="289">
        <v>13</v>
      </c>
      <c r="D19" s="295">
        <v>19</v>
      </c>
      <c r="E19" s="296"/>
    </row>
    <row r="20" spans="1:5" ht="13.5" thickBot="1">
      <c r="A20" s="293" t="s">
        <v>195</v>
      </c>
      <c r="B20" s="294">
        <v>8</v>
      </c>
      <c r="C20" s="289">
        <v>13</v>
      </c>
      <c r="D20" s="295">
        <v>19</v>
      </c>
      <c r="E20" s="296"/>
    </row>
    <row r="21" spans="1:5" ht="13.5" thickBot="1">
      <c r="A21" s="293" t="s">
        <v>196</v>
      </c>
      <c r="B21" s="294">
        <v>8</v>
      </c>
      <c r="C21" s="289">
        <v>13</v>
      </c>
      <c r="D21" s="295">
        <v>19</v>
      </c>
      <c r="E21" s="296"/>
    </row>
    <row r="22" spans="1:5" ht="13.5" thickBot="1">
      <c r="A22" s="293" t="s">
        <v>197</v>
      </c>
      <c r="B22" s="294">
        <v>8</v>
      </c>
      <c r="C22" s="289">
        <v>13</v>
      </c>
      <c r="D22" s="295">
        <v>19</v>
      </c>
      <c r="E22" s="296"/>
    </row>
    <row r="23" spans="1:5" ht="13.5" thickBot="1">
      <c r="A23" s="293" t="s">
        <v>198</v>
      </c>
      <c r="B23" s="294">
        <v>8</v>
      </c>
      <c r="C23" s="289">
        <v>13</v>
      </c>
      <c r="D23" s="295">
        <v>19</v>
      </c>
      <c r="E23" s="296"/>
    </row>
    <row r="24" spans="1:5" ht="13.5" thickBot="1">
      <c r="A24" s="293" t="s">
        <v>199</v>
      </c>
      <c r="B24" s="294">
        <v>8</v>
      </c>
      <c r="C24" s="289">
        <v>13</v>
      </c>
      <c r="D24" s="295">
        <v>19</v>
      </c>
      <c r="E24" s="296"/>
    </row>
    <row r="25" spans="1:5" ht="13.5" thickBot="1">
      <c r="A25" s="293" t="s">
        <v>200</v>
      </c>
      <c r="B25" s="294">
        <v>8</v>
      </c>
      <c r="C25" s="289">
        <v>13</v>
      </c>
      <c r="D25" s="295">
        <v>19</v>
      </c>
      <c r="E25" s="296"/>
    </row>
    <row r="26" spans="1:5" ht="13.5" thickBot="1">
      <c r="A26" s="293" t="s">
        <v>201</v>
      </c>
      <c r="B26" s="294">
        <v>6</v>
      </c>
      <c r="C26" s="289">
        <v>11</v>
      </c>
      <c r="D26" s="295">
        <v>12</v>
      </c>
      <c r="E26" s="296"/>
    </row>
    <row r="27" spans="1:5" ht="13.5" thickBot="1">
      <c r="A27" s="293" t="s">
        <v>202</v>
      </c>
      <c r="B27" s="294">
        <v>5</v>
      </c>
      <c r="C27" s="289">
        <v>6</v>
      </c>
      <c r="D27" s="295">
        <v>7</v>
      </c>
      <c r="E27" s="296"/>
    </row>
    <row r="28" spans="1:5" ht="13.5" thickBot="1">
      <c r="A28" s="293" t="s">
        <v>203</v>
      </c>
      <c r="B28" s="294">
        <v>4</v>
      </c>
      <c r="C28" s="289">
        <v>5</v>
      </c>
      <c r="D28" s="295">
        <v>6</v>
      </c>
      <c r="E28" s="296"/>
    </row>
    <row r="29" spans="1:5" ht="13.5" thickBot="1">
      <c r="A29" s="298" t="s">
        <v>204</v>
      </c>
      <c r="B29" s="294"/>
      <c r="C29" s="289"/>
      <c r="D29" s="295"/>
      <c r="E29" s="296"/>
    </row>
    <row r="30" spans="1:5" ht="13.5" thickBot="1">
      <c r="A30" s="293" t="s">
        <v>205</v>
      </c>
      <c r="B30" s="294">
        <v>8</v>
      </c>
      <c r="C30" s="289">
        <v>12</v>
      </c>
      <c r="D30" s="295">
        <v>17</v>
      </c>
      <c r="E30" s="296"/>
    </row>
    <row r="31" spans="1:5" ht="13.5" thickBot="1">
      <c r="A31" s="293" t="s">
        <v>206</v>
      </c>
      <c r="B31" s="294">
        <v>7</v>
      </c>
      <c r="C31" s="289">
        <v>12</v>
      </c>
      <c r="D31" s="295">
        <v>17</v>
      </c>
      <c r="E31" s="296"/>
    </row>
    <row r="32" spans="1:5" ht="13.5" thickBot="1">
      <c r="A32" s="293" t="s">
        <v>207</v>
      </c>
      <c r="B32" s="294">
        <v>6</v>
      </c>
      <c r="C32" s="289">
        <v>8</v>
      </c>
      <c r="D32" s="295">
        <v>10</v>
      </c>
      <c r="E32" s="296"/>
    </row>
    <row r="33" spans="1:5" ht="13.5" thickBot="1">
      <c r="A33" s="298" t="s">
        <v>208</v>
      </c>
      <c r="B33" s="294"/>
      <c r="C33" s="289"/>
      <c r="D33" s="295"/>
      <c r="E33" s="296"/>
    </row>
    <row r="34" spans="1:5" ht="13.5" thickBot="1">
      <c r="A34" s="293" t="s">
        <v>209</v>
      </c>
      <c r="B34" s="294">
        <v>7</v>
      </c>
      <c r="C34" s="289">
        <v>8</v>
      </c>
      <c r="D34" s="295">
        <v>10</v>
      </c>
      <c r="E34" s="296"/>
    </row>
    <row r="35" spans="1:5" ht="13.5" thickBot="1">
      <c r="A35" s="299" t="s">
        <v>210</v>
      </c>
      <c r="B35" s="294">
        <v>4</v>
      </c>
      <c r="C35" s="289">
        <v>5</v>
      </c>
      <c r="D35" s="295">
        <v>7</v>
      </c>
      <c r="E35" s="296"/>
    </row>
    <row r="36" spans="1:5" ht="13.5" thickBot="1">
      <c r="A36" s="300" t="s">
        <v>211</v>
      </c>
      <c r="B36" s="301">
        <v>4</v>
      </c>
      <c r="C36" s="302">
        <v>5</v>
      </c>
      <c r="D36" s="303">
        <v>7</v>
      </c>
      <c r="E36" s="296"/>
    </row>
    <row r="37" spans="1:5" ht="15">
      <c r="A37" s="283" t="s">
        <v>212</v>
      </c>
      <c r="B37" s="283"/>
      <c r="C37" s="283"/>
      <c r="D37" s="283"/>
      <c r="E37" s="283"/>
    </row>
    <row r="38" spans="1:5" ht="15">
      <c r="A38" s="284"/>
      <c r="B38" s="283"/>
      <c r="C38" s="283"/>
      <c r="D38" s="283"/>
      <c r="E38" s="283"/>
    </row>
    <row r="39" spans="1:5" ht="24">
      <c r="A39" s="285" t="s">
        <v>213</v>
      </c>
      <c r="B39" s="283"/>
      <c r="C39" s="283"/>
      <c r="D39" s="283"/>
      <c r="E39" s="283"/>
    </row>
    <row r="40" spans="1:5" ht="15">
      <c r="A40" s="284"/>
      <c r="B40" s="283"/>
      <c r="C40" s="283"/>
      <c r="D40" s="283"/>
      <c r="E40" s="283"/>
    </row>
    <row r="41" spans="1:5" ht="24">
      <c r="A41" s="285" t="s">
        <v>214</v>
      </c>
      <c r="B41" s="285"/>
      <c r="C41" s="285"/>
      <c r="D41" s="285"/>
      <c r="E41" s="285"/>
    </row>
    <row r="42" spans="2:5" ht="15">
      <c r="B42" s="279"/>
      <c r="C42" s="279"/>
      <c r="D42" s="279"/>
      <c r="E42" s="281"/>
    </row>
    <row r="43" spans="2:5" ht="15">
      <c r="B43" s="280"/>
      <c r="C43" s="280"/>
      <c r="D43" s="280"/>
      <c r="E43" s="282"/>
    </row>
  </sheetData>
  <sheetProtection password="CA0B" sheet="1" objects="1" scenarios="1"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Vilão Monteiro de Almeida</cp:lastModifiedBy>
  <cp:lastPrinted>2022-02-02T10:48:09Z</cp:lastPrinted>
  <dcterms:created xsi:type="dcterms:W3CDTF">2019-12-07T17:05:14Z</dcterms:created>
  <dcterms:modified xsi:type="dcterms:W3CDTF">2022-02-02T10:50:48Z</dcterms:modified>
  <cp:category/>
  <cp:version/>
  <cp:contentType/>
  <cp:contentStatus/>
</cp:coreProperties>
</file>