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defaultThemeVersion="124226"/>
  <bookViews>
    <workbookView xWindow="0" yWindow="0" windowWidth="28800" windowHeight="11580" activeTab="1"/>
  </bookViews>
  <sheets>
    <sheet name="Identificação" sheetId="2" r:id="rId1"/>
    <sheet name="Grelha para Professor Adjunto" sheetId="1" r:id="rId2"/>
    <sheet name="Anexo A" sheetId="3" r:id="rId3"/>
  </sheets>
  <definedNames>
    <definedName name="_xlnm.Print_Area" localSheetId="0">'Identificação'!$A$1:$G$19</definedName>
    <definedName name="_xlnm.Print_Titles" localSheetId="1">'Grelha para Professor Adjunto'!$1:$10</definedName>
  </definedNames>
  <calcPr calcId="162913"/>
  <extLst/>
</workbook>
</file>

<file path=xl/sharedStrings.xml><?xml version="1.0" encoding="utf-8"?>
<sst xmlns="http://schemas.openxmlformats.org/spreadsheetml/2006/main" count="262" uniqueCount="215">
  <si>
    <t>Instituto Politécnico de Coimbra</t>
  </si>
  <si>
    <t>Grelha de Avaliação</t>
  </si>
  <si>
    <t>Candidatos</t>
  </si>
  <si>
    <t>Parâmetro</t>
  </si>
  <si>
    <t>Pontos (máximo)</t>
  </si>
  <si>
    <t>Itens</t>
  </si>
  <si>
    <t>Subitens</t>
  </si>
  <si>
    <t>Valoração</t>
  </si>
  <si>
    <t>Nº</t>
  </si>
  <si>
    <t>Pontos</t>
  </si>
  <si>
    <t>Observações</t>
  </si>
  <si>
    <t>Técnico-Científico e Profissional</t>
  </si>
  <si>
    <t>Publicação de artigos em revista científica internacional indexadas no ISI/SCOPUS ou equivalente</t>
  </si>
  <si>
    <t xml:space="preserve">Publicação de artigos técnico-científicos em outras revistas com arbitragem ou capítulos de livros </t>
  </si>
  <si>
    <t>Publicação de artigos técnico-científicos em actas de congressos internacionais com arbitragem</t>
  </si>
  <si>
    <t>Publicação de artigos técnico-científicos em atas de congressos nacionais com arbitragem</t>
  </si>
  <si>
    <t>Orientação de Teses de Doutoramento (concluídas)</t>
  </si>
  <si>
    <t>Coorientação de Teses de Doutoramento (concluídas)</t>
  </si>
  <si>
    <t>Orientação de Dissertações de Mestrado Pré-Bolonha (concluídas)</t>
  </si>
  <si>
    <t>Arguente de Tese de Doutoramento</t>
  </si>
  <si>
    <t>Membro do Júri de Tese de Doutoramento</t>
  </si>
  <si>
    <t>Sub-Total 1</t>
  </si>
  <si>
    <t>Pedagógico</t>
  </si>
  <si>
    <t>2.1 Experiência e Dedicação à Docência</t>
  </si>
  <si>
    <t>Sub-Total 2</t>
  </si>
  <si>
    <t>Organizacional (outras atividades relevantes para o IPC)</t>
  </si>
  <si>
    <t>3.1 Gestão e participação em Órgãos Colegiais e Responsabilidade Académica</t>
  </si>
  <si>
    <t>Presidente da Escola</t>
  </si>
  <si>
    <t>Vice-Presidente da Escola</t>
  </si>
  <si>
    <t>Presidente de órgãos estatutários da Escola</t>
  </si>
  <si>
    <t>Vice-Presidente de órgãos estatutários da Escola</t>
  </si>
  <si>
    <t>Secretário de órgãos estatutários da Escola</t>
  </si>
  <si>
    <t>Membro de órgãos estatutários da Escola</t>
  </si>
  <si>
    <t>Cargos no Instituto Politécnico (IP) (vice-presidente, pró-presidente, administrador)</t>
  </si>
  <si>
    <t>Membro de órgãos do IP</t>
  </si>
  <si>
    <t>Coordenador de setor de área disciplinar</t>
  </si>
  <si>
    <t>Coordenador de área disciplinar</t>
  </si>
  <si>
    <t>Coordenador de grupo disciplinar</t>
  </si>
  <si>
    <t>Coordenador de mestrado</t>
  </si>
  <si>
    <t>Coordenador de licenciatura</t>
  </si>
  <si>
    <t xml:space="preserve">Membro de Comissão de Coordenação de curso </t>
  </si>
  <si>
    <t>Coordenador de pós-graduação</t>
  </si>
  <si>
    <t>Coordenador de CET's</t>
  </si>
  <si>
    <t>Coordenador de Ctesp</t>
  </si>
  <si>
    <t>Membro da seção de avaliação de desepenho do pessoal docente</t>
  </si>
  <si>
    <r>
      <t xml:space="preserve">Membro de comissões </t>
    </r>
    <r>
      <rPr>
        <i/>
        <sz val="8"/>
        <rFont val="Arial"/>
        <family val="2"/>
      </rPr>
      <t>ad-hoc</t>
    </r>
    <r>
      <rPr>
        <sz val="8"/>
        <rFont val="Arial"/>
        <family val="2"/>
      </rPr>
      <t xml:space="preserve"> de órgãos</t>
    </r>
  </si>
  <si>
    <t>3.2 Outras Atividades</t>
  </si>
  <si>
    <t>Presidente da Comissão Organizadora de Congressos</t>
  </si>
  <si>
    <t>Membro da Comissão Organizadora de Congressos</t>
  </si>
  <si>
    <t>Participação em jurís não científicos</t>
  </si>
  <si>
    <t>Colaboração com escolas secundárias e divulgação de cursos da escola</t>
  </si>
  <si>
    <t>Responsável do Gabinete (Relações Internacionais, Relações Públicas, BS, etc.)</t>
  </si>
  <si>
    <t>Membro do Gabinete (Relações Internacionais, Relações Públicas, BS, etc.)</t>
  </si>
  <si>
    <t>Sub-Total 3</t>
  </si>
  <si>
    <t>Total</t>
  </si>
  <si>
    <t>Tec-Cient</t>
  </si>
  <si>
    <t>Pedag</t>
  </si>
  <si>
    <t>Organic</t>
  </si>
  <si>
    <t>Colaborador no SIGQ</t>
  </si>
  <si>
    <t>por ano/fração</t>
  </si>
  <si>
    <t>PTS</t>
  </si>
  <si>
    <t>Unidade</t>
  </si>
  <si>
    <t>Máx</t>
  </si>
  <si>
    <t>comissão</t>
  </si>
  <si>
    <t>evento</t>
  </si>
  <si>
    <t>Organização de seminários</t>
  </si>
  <si>
    <t>participação</t>
  </si>
  <si>
    <t>-</t>
  </si>
  <si>
    <t>ano/fração</t>
  </si>
  <si>
    <t>por uc</t>
  </si>
  <si>
    <t>por ação</t>
  </si>
  <si>
    <t>p/ manual</t>
  </si>
  <si>
    <t>p/ cada aluno</t>
  </si>
  <si>
    <t>2.3 Qualidade Docente, Organização Pedagógica e Outros</t>
  </si>
  <si>
    <t>Outras atividade curriculares</t>
  </si>
  <si>
    <t>p/ ação</t>
  </si>
  <si>
    <t>Cursos de formação ou atualização, com o mínimo de 6 horas, nos últimos 5 anos</t>
  </si>
  <si>
    <t>Avaliação docente de desempenho docente pela instituição nos últimos 5 anos</t>
  </si>
  <si>
    <t>6 pts Excelente; 4 pts Muito Bom; 2 pts Bom</t>
  </si>
  <si>
    <t>p/ ano</t>
  </si>
  <si>
    <t>Inquerito aos alunos nos últimos 5 anos</t>
  </si>
  <si>
    <t>2 pts Execelente; 1,5 pts Muito Bom; 1 Bom</t>
  </si>
  <si>
    <t>p/ano</t>
  </si>
  <si>
    <t>Orientação de Dissertação/Projeto/Estágio de Mestrado (Bolonha)  (concluídas)</t>
  </si>
  <si>
    <t>p/ comissão</t>
  </si>
  <si>
    <t>p/ artigo</t>
  </si>
  <si>
    <t>p/ revista</t>
  </si>
  <si>
    <t>p/ congresso</t>
  </si>
  <si>
    <t>Citações independentes de artigos</t>
  </si>
  <si>
    <t>Doutoramento e tese diretamente relacionada com a área disciplinar a que o candidato concorre ou titulo de especialista na mesma área</t>
  </si>
  <si>
    <t>Mestrado e dissertação  diretamente relacionada com a área disciplinar a que o candidato concorre</t>
  </si>
  <si>
    <t xml:space="preserve">Mestrado e dissertação indiretamente relacionada com a área disciplinar a que o candidato concorre </t>
  </si>
  <si>
    <t>Doutoramento e tese indiretamente relacionada com a área disciplinar a que o candidato concorre ou titulo de especialista</t>
  </si>
  <si>
    <t>1.2 Pós-Graduações e cursos de especialização técnico-científica</t>
  </si>
  <si>
    <t>1.1 Graus e títulos académicos</t>
  </si>
  <si>
    <t>Colaborador de projetos de investigação (concluídos/em curso)</t>
  </si>
  <si>
    <t>Orientação de trabalho de final de curso (concluídos)</t>
  </si>
  <si>
    <t>Arguente de Dissertação/Projeto/Estágio ou trabalho final de curso</t>
  </si>
  <si>
    <t>Membro Efetivo de Centros de Investigação acreditados pela FCT</t>
  </si>
  <si>
    <t>Membro do juri de Dissertação/Projeto/Estágio ou trabalho final de curso</t>
  </si>
  <si>
    <t>Discussant/chairman em congressos internacionais</t>
  </si>
  <si>
    <t>Membro de comissões científicas de congressos/seminários nacionais</t>
  </si>
  <si>
    <t>Membro do editorial board de revistas científicas</t>
  </si>
  <si>
    <t>Referee de artigos em revistas científicas com arbitragem</t>
  </si>
  <si>
    <t>Participação em juris de concurso para pessoal docente</t>
  </si>
  <si>
    <t>Avaliação de cursos do ensino superior politécnico</t>
  </si>
  <si>
    <t>Experiência Profissional em actividade fora do meio académico relacionado com a área disciplinar objeto do concurso, conforme anexo A.</t>
  </si>
  <si>
    <t>Prestação de serviços ao exterior, estudos/projetos ou pareceres elaborados, no âmbito do ISCAC</t>
  </si>
  <si>
    <t>Citações de livros e enquadramento de livros em uc de licenciaturas ou mestrados de cursos de ensino superior em outras esolas de ensino superior</t>
  </si>
  <si>
    <t>1.5 Organização e  outras atividades técnico-científica</t>
  </si>
  <si>
    <t>Comunicações apresentadas em congressos internacionais indexados no ISI/SCOPUS ou equivalente</t>
  </si>
  <si>
    <t>Comunicações apresentadas em congressos nacionais com arbitragem</t>
  </si>
  <si>
    <t>Comunicações por convite internacionais</t>
  </si>
  <si>
    <t>Comunicações por convite nacionais</t>
  </si>
  <si>
    <t>p/ curso</t>
  </si>
  <si>
    <t>2,0 p/ projeto concluído</t>
  </si>
  <si>
    <t>1,0 p/ projeto em curso</t>
  </si>
  <si>
    <t>p/ livro</t>
  </si>
  <si>
    <t>Publicação de artigos técnico-científicos em outras revistas</t>
  </si>
  <si>
    <t>p/ citação</t>
  </si>
  <si>
    <t>p/ comunicação</t>
  </si>
  <si>
    <t>Membro de comissões científicas de congressos/seminários internacionais</t>
  </si>
  <si>
    <t>p/ juri</t>
  </si>
  <si>
    <t>p/ orientação</t>
  </si>
  <si>
    <t>p/ arguencia</t>
  </si>
  <si>
    <t>p/ participação</t>
  </si>
  <si>
    <t>p/ prest.serviço</t>
  </si>
  <si>
    <t>Cursos de MBA e pós-graduação de Universidades ou Institutos Politécnicos diretamente relacionados com a área disciplinar a que o candidato concorre.</t>
  </si>
  <si>
    <t>Cursos de MBA e pós-graduações de Universidades ou Institutos Politécnicos indiretamente relacionados com a área disciplinar a que o candidato concorre.</t>
  </si>
  <si>
    <t>Autor ou coautor de livro técnico-científico</t>
  </si>
  <si>
    <t>Participação em programas de mobilidade</t>
  </si>
  <si>
    <t xml:space="preserve">Cursos Pedagógicos e de investigação  </t>
  </si>
  <si>
    <t>Comunicações apresentadas em congressos internacionais com arbitragem</t>
  </si>
  <si>
    <t>Coorientação de Dissertações de Mestrado Pré-Bolonha (concluídas)</t>
  </si>
  <si>
    <t>Coorientação de Dissertação/Projeto/Estágio de Mestrado (Bolonha)  (concluídas)</t>
  </si>
  <si>
    <t xml:space="preserve">          IDENTIFICAÇÃO</t>
  </si>
  <si>
    <t>Nome do candidato:</t>
  </si>
  <si>
    <t>e-mail:</t>
  </si>
  <si>
    <t>O preenchimento do e-mail pressume o consentimento para a sua utilização em comunicações futuras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</si>
  <si>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</si>
  <si>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</si>
  <si>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</si>
  <si>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</si>
  <si>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</si>
  <si>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</si>
  <si>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</t>
  </si>
  <si>
    <t>Situação profissional atual:</t>
  </si>
  <si>
    <t xml:space="preserve">Categoria </t>
  </si>
  <si>
    <t xml:space="preserve">Instituição </t>
  </si>
  <si>
    <r>
      <t xml:space="preserve">Pedagógico </t>
    </r>
    <r>
      <rPr>
        <sz val="8"/>
        <rFont val="Arial"/>
        <family val="2"/>
      </rPr>
      <t>(40%)</t>
    </r>
  </si>
  <si>
    <r>
      <t xml:space="preserve">Técnico-Científico e Profissional </t>
    </r>
    <r>
      <rPr>
        <sz val="8"/>
        <rFont val="Arial"/>
        <family val="2"/>
      </rPr>
      <t>(40%)</t>
    </r>
  </si>
  <si>
    <r>
      <t xml:space="preserve">Organizacional (outras atividades relevantes para o IPC) </t>
    </r>
    <r>
      <rPr>
        <sz val="8"/>
        <rFont val="Arial"/>
        <family val="2"/>
      </rPr>
      <t>(20%)</t>
    </r>
  </si>
  <si>
    <t>2.2 Elaboração de manuais</t>
  </si>
  <si>
    <t xml:space="preserve">CONCURSO PARA PROFESSOR ADJUNTO     </t>
  </si>
  <si>
    <t xml:space="preserve">Concurso Pessoal Docente Ensino Superior Politécnico </t>
  </si>
  <si>
    <t>Professor Adjunto - Gestão, Finanças e Marketing</t>
  </si>
  <si>
    <t>Cursos de atualização técnico– científica facultados por Ordens Profissionais (OTOC, OROC, APAF; IPAI, Ordem dos Economistas ou participações passivas em congressos) diretamente relacionadas com a área disciplinar a que o candidato concorre nos últimos 5 anos</t>
  </si>
  <si>
    <t>Cursos de atualização técnico–científica facultados por Ordens Profissionais (OTOC, OROC, APAF; IPAI, Ordem dos Economistas ou participações passivas em congressos) indiretamente relacionadas com a área disciplinar a que o candidato concorre nos últimos 5 anos</t>
  </si>
  <si>
    <t>1.3 Projetos de Investigação e Desenvolvimento na área da Gestão, Finanças e Marketing</t>
  </si>
  <si>
    <t>1.4 Publicações e participações em congressos de carácter técnico-científico na área da Gestão, Finanças e Marketing</t>
  </si>
  <si>
    <t>1.6 Orientação de teses/dissertações/trabalhos de final de curso na área da Gestão, Finanças e Marketing</t>
  </si>
  <si>
    <t>1.7 Participação em júris de provas académicas na área da Gestão, Finanças e Marketing</t>
  </si>
  <si>
    <t>1.8 Atividades de natureza profissional com relevância para a área da Gestão, Finanças e Marketing</t>
  </si>
  <si>
    <t>Experiência docente no ensino superior politécnico na área Gestão, Finanças e Marketing  &gt; 15 anos</t>
  </si>
  <si>
    <t>Experiência docente no ensino superior politécnico na área da Gestão, Finanças e Marketing  &gt; 5 anos -  &lt;= 15 anos</t>
  </si>
  <si>
    <t>Experiência docente em outras instituições de ensino politécnico na área de Gestão, Finanças e Marketing</t>
  </si>
  <si>
    <t>Experiência docente no ensino superior universitário na área da Gestão, Finanças e Marketing</t>
  </si>
  <si>
    <t>Responsável de Unidades Curriculares, distintas, na área da Gestão, Finanças e Marketing</t>
  </si>
  <si>
    <t>Número de Unidades Curriculares, distintas, lecionadas na área da Gestão, Finanças e Marketing (não cumulativo com o ponto anterior)</t>
  </si>
  <si>
    <t>Orador em ações Pedagógicas, fora do âmbito da DSD</t>
  </si>
  <si>
    <t>Elaboração de manuais de apoio à docência, na área da Gestão, Finanças e Marketing, que cubram pelo menos 75% da matéria da UC  (aulas T e TP, no máximo 1 elemento por UC)</t>
  </si>
  <si>
    <t>Elaboração de cadernos de exercícios, na área da Gestão, Finanças e Marketing, que cubram pelo menos 75% da matéria da UC (no máximo 1 elementos por UC)</t>
  </si>
  <si>
    <t>Acompanhamento de estudantes em estágio na área da Gestão, Finanças e Marketing</t>
  </si>
  <si>
    <t>Anexo A</t>
  </si>
  <si>
    <t>PROFISSÕES</t>
  </si>
  <si>
    <t>até 5 anos</t>
  </si>
  <si>
    <t>de 5 a 15 anos</t>
  </si>
  <si>
    <t>mais de 15 anos</t>
  </si>
  <si>
    <t>Orgãos de Gestão:</t>
  </si>
  <si>
    <t>Pontuação final</t>
  </si>
  <si>
    <t xml:space="preserve">Administração </t>
  </si>
  <si>
    <t>Gerência</t>
  </si>
  <si>
    <t>Orgãos de Fiscalização:</t>
  </si>
  <si>
    <t xml:space="preserve">ROC   </t>
  </si>
  <si>
    <t>Comissão de Auditoria/Conselho de Supervisão</t>
  </si>
  <si>
    <t>Membros de orgãos de fiscalização</t>
  </si>
  <si>
    <t>Direcções:</t>
  </si>
  <si>
    <t>Direcção Geral</t>
  </si>
  <si>
    <t>Direcção Financeira</t>
  </si>
  <si>
    <t>Direcção Comercial</t>
  </si>
  <si>
    <t>Direcção Marketing</t>
  </si>
  <si>
    <t>Direcção de Recursos Humanos</t>
  </si>
  <si>
    <t>Direcção de Qualidade/Ambiente/HST</t>
  </si>
  <si>
    <t>Direcção de Logistica</t>
  </si>
  <si>
    <t>Direcção de Produção e Operações</t>
  </si>
  <si>
    <t xml:space="preserve">Direcção de Contabilidade </t>
  </si>
  <si>
    <t>Direcção de Planeamento e Controlo de Gestão</t>
  </si>
  <si>
    <t>Direcção de Auditoria e Controlo de Risco</t>
  </si>
  <si>
    <t xml:space="preserve">Outras Direcções </t>
  </si>
  <si>
    <t>Gerente Bancário</t>
  </si>
  <si>
    <t>Sub-Gerente</t>
  </si>
  <si>
    <t>Gestor Cliente</t>
  </si>
  <si>
    <t>Outras Chefias</t>
  </si>
  <si>
    <t>Consultoria:</t>
  </si>
  <si>
    <t>Consultor de Gestão</t>
  </si>
  <si>
    <t>Consultor Fiscal</t>
  </si>
  <si>
    <t>Auditor</t>
  </si>
  <si>
    <t>Funções Técnicas:</t>
  </si>
  <si>
    <t>TOC</t>
  </si>
  <si>
    <t xml:space="preserve">  Outras da área da contabilidade e Gestão</t>
  </si>
  <si>
    <t>Formador de quadros superiores</t>
  </si>
  <si>
    <t>Notas:</t>
  </si>
  <si>
    <t>1 - Actividades profissionais de Direito, Economia. Informática e Matemática e Inglês serão oportunamente enquadradas nesta tabela em termos equivalentes.</t>
  </si>
  <si>
    <t>2 - Situações omissas serão enquaradas nas presentes profissões atendendo ás especificidades apresentadas e competências exigidas.</t>
  </si>
  <si>
    <t>Direcção de Aprovisionamento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</si>
</sst>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i/>
      <sz val="8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F2F2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>
        <color rgb="FF000000"/>
      </top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30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8" fillId="0" borderId="0" xfId="21" applyFont="1" applyProtection="1">
      <alignment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2" fontId="6" fillId="3" borderId="13" xfId="0" applyNumberFormat="1" applyFont="1" applyFill="1" applyBorder="1" applyAlignment="1" applyProtection="1">
      <alignment horizontal="center" vertical="center"/>
      <protection/>
    </xf>
    <xf numFmtId="2" fontId="4" fillId="3" borderId="13" xfId="0" applyNumberFormat="1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2" fontId="6" fillId="3" borderId="16" xfId="0" applyNumberFormat="1" applyFont="1" applyFill="1" applyBorder="1" applyAlignment="1" applyProtection="1">
      <alignment horizontal="center" vertical="center"/>
      <protection/>
    </xf>
    <xf numFmtId="2" fontId="4" fillId="3" borderId="16" xfId="0" applyNumberFormat="1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0" fontId="2" fillId="4" borderId="13" xfId="0" applyFont="1" applyFill="1" applyBorder="1" applyAlignment="1" applyProtection="1">
      <alignment vertical="center"/>
      <protection/>
    </xf>
    <xf numFmtId="2" fontId="3" fillId="4" borderId="13" xfId="0" applyNumberFormat="1" applyFont="1" applyFill="1" applyBorder="1" applyAlignment="1" applyProtection="1">
      <alignment horizontal="center" vertical="center"/>
      <protection/>
    </xf>
    <xf numFmtId="2" fontId="3" fillId="4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vertical="center"/>
      <protection/>
    </xf>
    <xf numFmtId="2" fontId="3" fillId="4" borderId="16" xfId="0" applyNumberFormat="1" applyFont="1" applyFill="1" applyBorder="1" applyAlignment="1" applyProtection="1">
      <alignment horizontal="center" vertical="center"/>
      <protection/>
    </xf>
    <xf numFmtId="2" fontId="3" fillId="4" borderId="17" xfId="0" applyNumberFormat="1" applyFont="1" applyFill="1" applyBorder="1" applyAlignment="1" applyProtection="1">
      <alignment horizontal="center" vertical="center"/>
      <protection/>
    </xf>
    <xf numFmtId="2" fontId="6" fillId="3" borderId="19" xfId="0" applyNumberFormat="1" applyFont="1" applyFill="1" applyBorder="1" applyAlignment="1" applyProtection="1">
      <alignment horizontal="center" vertical="center"/>
      <protection/>
    </xf>
    <xf numFmtId="2" fontId="4" fillId="3" borderId="19" xfId="0" applyNumberFormat="1" applyFont="1" applyFill="1" applyBorder="1" applyAlignment="1" applyProtection="1">
      <alignment horizontal="center" vertical="center"/>
      <protection/>
    </xf>
    <xf numFmtId="0" fontId="2" fillId="3" borderId="20" xfId="0" applyFont="1" applyFill="1" applyBorder="1" applyAlignment="1" applyProtection="1">
      <alignment vertical="center"/>
      <protection/>
    </xf>
    <xf numFmtId="0" fontId="2" fillId="5" borderId="13" xfId="0" applyFont="1" applyFill="1" applyBorder="1" applyAlignment="1" applyProtection="1">
      <alignment horizontal="center" vertical="center"/>
      <protection/>
    </xf>
    <xf numFmtId="2" fontId="3" fillId="5" borderId="13" xfId="0" applyNumberFormat="1" applyFont="1" applyFill="1" applyBorder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3" fillId="5" borderId="12" xfId="0" applyFont="1" applyFill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/>
      <protection/>
    </xf>
    <xf numFmtId="0" fontId="3" fillId="5" borderId="8" xfId="0" applyFont="1" applyFill="1" applyBorder="1" applyAlignment="1" applyProtection="1">
      <alignment horizontal="center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/>
      <protection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11" xfId="0" applyFont="1" applyFill="1" applyBorder="1" applyAlignment="1" applyProtection="1">
      <alignment horizontal="center" vertical="center"/>
      <protection/>
    </xf>
    <xf numFmtId="0" fontId="3" fillId="5" borderId="23" xfId="0" applyFont="1" applyFill="1" applyBorder="1" applyAlignment="1" applyProtection="1">
      <alignment horizontal="center"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" fillId="4" borderId="24" xfId="0" applyFont="1" applyFill="1" applyBorder="1" applyAlignment="1" applyProtection="1">
      <alignment horizontal="center" vertical="center"/>
      <protection/>
    </xf>
    <xf numFmtId="1" fontId="2" fillId="4" borderId="13" xfId="0" applyNumberFormat="1" applyFont="1" applyFill="1" applyBorder="1" applyAlignment="1" applyProtection="1">
      <alignment horizontal="center" vertical="center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5" fillId="3" borderId="13" xfId="0" applyFont="1" applyFill="1" applyBorder="1" applyAlignment="1" applyProtection="1">
      <alignment horizontal="center" vertical="center"/>
      <protection/>
    </xf>
    <xf numFmtId="0" fontId="2" fillId="4" borderId="25" xfId="0" applyFont="1" applyFill="1" applyBorder="1" applyAlignment="1" applyProtection="1">
      <alignment horizontal="center" vertical="center"/>
      <protection/>
    </xf>
    <xf numFmtId="1" fontId="2" fillId="4" borderId="16" xfId="0" applyNumberFormat="1" applyFont="1" applyFill="1" applyBorder="1" applyAlignment="1" applyProtection="1">
      <alignment horizontal="center" vertical="center"/>
      <protection/>
    </xf>
    <xf numFmtId="0" fontId="3" fillId="2" borderId="26" xfId="0" applyFont="1" applyFill="1" applyBorder="1" applyAlignment="1" applyProtection="1">
      <alignment horizontal="center" vertical="center" textRotation="90" wrapText="1"/>
      <protection/>
    </xf>
    <xf numFmtId="1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 applyProtection="1">
      <alignment horizontal="center" vertical="center"/>
      <protection/>
    </xf>
    <xf numFmtId="0" fontId="3" fillId="4" borderId="16" xfId="0" applyFont="1" applyFill="1" applyBorder="1" applyAlignment="1" applyProtection="1">
      <alignment horizontal="right" vertical="center"/>
      <protection/>
    </xf>
    <xf numFmtId="0" fontId="3" fillId="5" borderId="24" xfId="0" applyFont="1" applyFill="1" applyBorder="1" applyAlignment="1" applyProtection="1">
      <alignment horizontal="center" vertical="center"/>
      <protection/>
    </xf>
    <xf numFmtId="1" fontId="3" fillId="5" borderId="13" xfId="0" applyNumberFormat="1" applyFont="1" applyFill="1" applyBorder="1" applyAlignment="1" applyProtection="1">
      <alignment horizontal="center" vertical="center"/>
      <protection/>
    </xf>
    <xf numFmtId="0" fontId="2" fillId="5" borderId="13" xfId="0" applyFont="1" applyFill="1" applyBorder="1" applyAlignment="1" applyProtection="1">
      <alignment vertical="center"/>
      <protection/>
    </xf>
    <xf numFmtId="0" fontId="3" fillId="5" borderId="13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9" fontId="3" fillId="2" borderId="0" xfId="20" applyFont="1" applyFill="1" applyBorder="1" applyAlignment="1" applyProtection="1">
      <alignment vertical="center"/>
      <protection/>
    </xf>
    <xf numFmtId="164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9" fillId="0" borderId="0" xfId="21" applyFont="1" applyAlignment="1" applyProtection="1">
      <alignment horizontal="center" vertical="center" wrapText="1"/>
      <protection/>
    </xf>
    <xf numFmtId="0" fontId="9" fillId="0" borderId="0" xfId="21" applyFont="1" applyAlignment="1" applyProtection="1">
      <alignment vertical="center" wrapText="1"/>
      <protection/>
    </xf>
    <xf numFmtId="0" fontId="10" fillId="0" borderId="0" xfId="21" applyFont="1" applyAlignment="1" applyProtection="1">
      <alignment wrapText="1"/>
      <protection/>
    </xf>
    <xf numFmtId="0" fontId="8" fillId="0" borderId="0" xfId="21" applyFont="1" applyProtection="1">
      <alignment/>
      <protection/>
    </xf>
    <xf numFmtId="0" fontId="11" fillId="0" borderId="0" xfId="21" applyFont="1" applyAlignment="1" applyProtection="1">
      <alignment horizontal="right" vertical="center"/>
      <protection/>
    </xf>
    <xf numFmtId="0" fontId="8" fillId="0" borderId="0" xfId="21" applyFont="1" applyAlignment="1" applyProtection="1">
      <alignment horizontal="right" vertical="center"/>
      <protection/>
    </xf>
    <xf numFmtId="0" fontId="8" fillId="0" borderId="0" xfId="21" applyFont="1" applyAlignment="1" applyProtection="1">
      <alignment horizontal="right"/>
      <protection/>
    </xf>
    <xf numFmtId="0" fontId="14" fillId="6" borderId="27" xfId="21" applyFont="1" applyFill="1" applyBorder="1" applyAlignment="1" applyProtection="1">
      <alignment horizontal="center" vertical="center" wrapText="1"/>
      <protection/>
    </xf>
    <xf numFmtId="0" fontId="14" fillId="6" borderId="27" xfId="21" applyFont="1" applyFill="1" applyBorder="1" applyAlignment="1" applyProtection="1">
      <alignment horizontal="center" vertical="center"/>
      <protection/>
    </xf>
    <xf numFmtId="0" fontId="15" fillId="0" borderId="0" xfId="21" applyFont="1" applyAlignment="1" applyProtection="1">
      <alignment horizontal="right"/>
      <protection/>
    </xf>
    <xf numFmtId="0" fontId="8" fillId="0" borderId="28" xfId="21" applyFont="1" applyBorder="1" applyProtection="1">
      <alignment/>
      <protection locked="0"/>
    </xf>
    <xf numFmtId="0" fontId="8" fillId="0" borderId="0" xfId="21" applyFont="1" applyAlignment="1" applyProtection="1">
      <alignment vertical="center"/>
      <protection locked="0"/>
    </xf>
    <xf numFmtId="0" fontId="8" fillId="0" borderId="29" xfId="21" applyFont="1" applyBorder="1" applyAlignment="1" applyProtection="1">
      <alignment/>
      <protection locked="0"/>
    </xf>
    <xf numFmtId="0" fontId="12" fillId="0" borderId="30" xfId="21" applyFont="1" applyBorder="1" applyAlignment="1" applyProtection="1">
      <alignment horizontal="left" vertical="center"/>
      <protection locked="0"/>
    </xf>
    <xf numFmtId="0" fontId="8" fillId="0" borderId="30" xfId="21" applyFont="1" applyBorder="1" applyAlignment="1" applyProtection="1">
      <alignment horizontal="left" vertical="center"/>
      <protection locked="0"/>
    </xf>
    <xf numFmtId="0" fontId="14" fillId="6" borderId="31" xfId="21" applyFont="1" applyFill="1" applyBorder="1" applyAlignment="1" applyProtection="1">
      <alignment horizontal="center" vertical="center"/>
      <protection/>
    </xf>
    <xf numFmtId="0" fontId="8" fillId="0" borderId="0" xfId="21" applyFont="1" applyBorder="1" applyProtection="1">
      <alignment/>
      <protection/>
    </xf>
    <xf numFmtId="0" fontId="8" fillId="0" borderId="0" xfId="21" applyFont="1" applyBorder="1" applyAlignment="1" applyProtection="1">
      <alignment/>
      <protection/>
    </xf>
    <xf numFmtId="0" fontId="14" fillId="6" borderId="6" xfId="21" applyFont="1" applyFill="1" applyBorder="1" applyAlignment="1" applyProtection="1">
      <alignment horizontal="center" vertical="center"/>
      <protection/>
    </xf>
    <xf numFmtId="0" fontId="8" fillId="0" borderId="27" xfId="21" applyFont="1" applyBorder="1" applyAlignment="1" applyProtection="1">
      <alignment horizontal="left" vertical="center" wrapText="1"/>
      <protection locked="0"/>
    </xf>
    <xf numFmtId="0" fontId="8" fillId="0" borderId="31" xfId="21" applyFont="1" applyBorder="1" applyAlignment="1" applyProtection="1">
      <alignment horizontal="left" vertical="center" wrapText="1"/>
      <protection locked="0"/>
    </xf>
    <xf numFmtId="0" fontId="8" fillId="0" borderId="6" xfId="21" applyFont="1" applyBorder="1" applyAlignment="1" applyProtection="1">
      <alignment horizontal="left" vertical="center" wrapText="1"/>
      <protection locked="0"/>
    </xf>
    <xf numFmtId="0" fontId="13" fillId="0" borderId="0" xfId="21" applyFont="1" applyBorder="1" applyAlignment="1" applyProtection="1">
      <alignment vertical="top" wrapText="1"/>
      <protection/>
    </xf>
    <xf numFmtId="0" fontId="2" fillId="2" borderId="32" xfId="0" applyFont="1" applyFill="1" applyBorder="1" applyAlignment="1" applyProtection="1">
      <alignment horizontal="left" vertical="center"/>
      <protection locked="0"/>
    </xf>
    <xf numFmtId="0" fontId="2" fillId="2" borderId="33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164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justify" vertical="center" wrapText="1"/>
    </xf>
    <xf numFmtId="0" fontId="2" fillId="0" borderId="43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justify" vertical="center" wrapText="1"/>
    </xf>
    <xf numFmtId="0" fontId="2" fillId="0" borderId="36" xfId="0" applyFont="1" applyFill="1" applyBorder="1" applyAlignment="1">
      <alignment horizontal="justify" vertical="center" wrapText="1"/>
    </xf>
    <xf numFmtId="0" fontId="2" fillId="0" borderId="45" xfId="0" applyFont="1" applyFill="1" applyBorder="1" applyAlignment="1">
      <alignment horizontal="justify"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right"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/>
      <protection/>
    </xf>
    <xf numFmtId="0" fontId="2" fillId="2" borderId="17" xfId="0" applyFont="1" applyFill="1" applyBorder="1" applyAlignment="1" applyProtection="1">
      <alignment horizontal="center" vertical="center"/>
      <protection/>
    </xf>
    <xf numFmtId="0" fontId="2" fillId="2" borderId="59" xfId="0" applyFont="1" applyFill="1" applyBorder="1" applyAlignment="1" applyProtection="1">
      <alignment horizontal="center" vertical="center"/>
      <protection/>
    </xf>
    <xf numFmtId="0" fontId="8" fillId="0" borderId="27" xfId="21" applyFont="1" applyBorder="1" applyAlignment="1" applyProtection="1">
      <alignment vertical="center" wrapText="1"/>
      <protection locked="0"/>
    </xf>
    <xf numFmtId="0" fontId="8" fillId="0" borderId="31" xfId="21" applyFont="1" applyBorder="1" applyAlignment="1" applyProtection="1">
      <alignment vertical="center" wrapText="1"/>
      <protection locked="0"/>
    </xf>
    <xf numFmtId="0" fontId="8" fillId="0" borderId="6" xfId="21" applyFont="1" applyBorder="1" applyAlignment="1" applyProtection="1">
      <alignment vertical="center" wrapText="1"/>
      <protection locked="0"/>
    </xf>
    <xf numFmtId="0" fontId="9" fillId="0" borderId="0" xfId="21" applyFont="1" applyAlignment="1" applyProtection="1">
      <alignment horizontal="center" vertical="center" wrapText="1"/>
      <protection/>
    </xf>
    <xf numFmtId="0" fontId="13" fillId="0" borderId="60" xfId="21" applyFont="1" applyBorder="1" applyAlignment="1" applyProtection="1">
      <alignment horizontal="center" vertical="top" wrapText="1"/>
      <protection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textRotation="90"/>
      <protection/>
    </xf>
    <xf numFmtId="0" fontId="3" fillId="2" borderId="61" xfId="0" applyFont="1" applyFill="1" applyBorder="1" applyAlignment="1" applyProtection="1">
      <alignment horizontal="center" vertical="center" textRotation="90"/>
      <protection/>
    </xf>
    <xf numFmtId="0" fontId="3" fillId="2" borderId="26" xfId="0" applyFont="1" applyFill="1" applyBorder="1" applyAlignment="1" applyProtection="1">
      <alignment horizontal="center" vertical="center" textRotation="90"/>
      <protection/>
    </xf>
    <xf numFmtId="1" fontId="2" fillId="2" borderId="12" xfId="0" applyNumberFormat="1" applyFont="1" applyFill="1" applyBorder="1" applyAlignment="1" applyProtection="1">
      <alignment horizontal="center" vertical="center"/>
      <protection/>
    </xf>
    <xf numFmtId="1" fontId="2" fillId="2" borderId="62" xfId="0" applyNumberFormat="1" applyFont="1" applyFill="1" applyBorder="1" applyAlignment="1" applyProtection="1">
      <alignment horizontal="center" vertical="center"/>
      <protection/>
    </xf>
    <xf numFmtId="1" fontId="2" fillId="2" borderId="49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  <protection/>
    </xf>
    <xf numFmtId="0" fontId="3" fillId="2" borderId="24" xfId="0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5" borderId="63" xfId="0" applyFont="1" applyFill="1" applyBorder="1" applyAlignment="1" applyProtection="1">
      <alignment horizontal="center" vertical="center"/>
      <protection/>
    </xf>
    <xf numFmtId="0" fontId="3" fillId="5" borderId="13" xfId="0" applyFont="1" applyFill="1" applyBorder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  <protection/>
    </xf>
    <xf numFmtId="0" fontId="3" fillId="2" borderId="2" xfId="0" applyFont="1" applyFill="1" applyBorder="1" applyAlignment="1" applyProtection="1">
      <alignment horizontal="center" vertical="center" textRotation="90" wrapText="1"/>
      <protection/>
    </xf>
    <xf numFmtId="0" fontId="3" fillId="2" borderId="39" xfId="0" applyFont="1" applyFill="1" applyBorder="1" applyAlignment="1" applyProtection="1">
      <alignment horizontal="center" vertical="center" textRotation="90" wrapText="1"/>
      <protection/>
    </xf>
    <xf numFmtId="1" fontId="2" fillId="2" borderId="32" xfId="0" applyNumberFormat="1" applyFont="1" applyFill="1" applyBorder="1" applyAlignment="1" applyProtection="1">
      <alignment horizontal="center" vertical="center"/>
      <protection/>
    </xf>
    <xf numFmtId="1" fontId="2" fillId="2" borderId="34" xfId="0" applyNumberFormat="1" applyFont="1" applyFill="1" applyBorder="1" applyAlignment="1" applyProtection="1">
      <alignment horizontal="center" vertical="center"/>
      <protection/>
    </xf>
    <xf numFmtId="1" fontId="2" fillId="2" borderId="40" xfId="0" applyNumberFormat="1" applyFont="1" applyFill="1" applyBorder="1" applyAlignment="1" applyProtection="1">
      <alignment horizontal="center" vertical="center"/>
      <protection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164" fontId="2" fillId="2" borderId="6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/>
      <protection/>
    </xf>
    <xf numFmtId="0" fontId="3" fillId="2" borderId="3" xfId="0" applyFont="1" applyFill="1" applyBorder="1" applyAlignment="1" applyProtection="1">
      <alignment horizontal="center" vertical="center" textRotation="90"/>
      <protection/>
    </xf>
    <xf numFmtId="0" fontId="3" fillId="2" borderId="2" xfId="0" applyFont="1" applyFill="1" applyBorder="1" applyAlignment="1" applyProtection="1">
      <alignment horizontal="center" vertical="center" textRotation="90"/>
      <protection/>
    </xf>
    <xf numFmtId="0" fontId="3" fillId="2" borderId="41" xfId="0" applyFont="1" applyFill="1" applyBorder="1" applyAlignment="1" applyProtection="1">
      <alignment horizontal="center" vertical="center" textRotation="90"/>
      <protection/>
    </xf>
    <xf numFmtId="1" fontId="2" fillId="2" borderId="33" xfId="0" applyNumberFormat="1" applyFont="1" applyFill="1" applyBorder="1" applyAlignment="1" applyProtection="1">
      <alignment horizontal="center" vertical="center"/>
      <protection/>
    </xf>
    <xf numFmtId="1" fontId="2" fillId="2" borderId="42" xfId="0" applyNumberFormat="1" applyFont="1" applyFill="1" applyBorder="1" applyAlignment="1" applyProtection="1">
      <alignment horizontal="center" vertical="center"/>
      <protection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0" fontId="17" fillId="0" borderId="0" xfId="0" applyFont="1" applyProtection="1">
      <protection/>
    </xf>
    <xf numFmtId="0" fontId="17" fillId="0" borderId="0" xfId="0" applyFont="1" applyFill="1" applyProtection="1">
      <protection/>
    </xf>
    <xf numFmtId="0" fontId="17" fillId="0" borderId="6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1" xfId="0" applyFont="1" applyBorder="1" applyAlignment="1" applyProtection="1">
      <alignment vertical="center"/>
      <protection/>
    </xf>
    <xf numFmtId="0" fontId="18" fillId="0" borderId="4" xfId="0" applyFont="1" applyFill="1" applyBorder="1" applyAlignment="1" applyProtection="1">
      <alignment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66" xfId="0" applyFont="1" applyFill="1" applyBorder="1" applyAlignment="1" applyProtection="1">
      <alignment vertical="center"/>
      <protection/>
    </xf>
    <xf numFmtId="0" fontId="16" fillId="0" borderId="2" xfId="0" applyFont="1" applyBorder="1" applyAlignment="1" applyProtection="1">
      <alignment horizontal="left" indent="1"/>
      <protection/>
    </xf>
    <xf numFmtId="0" fontId="16" fillId="0" borderId="6" xfId="0" applyFont="1" applyFill="1" applyBorder="1" applyAlignment="1" applyProtection="1">
      <alignment horizontal="center"/>
      <protection/>
    </xf>
    <xf numFmtId="0" fontId="17" fillId="0" borderId="54" xfId="0" applyFont="1" applyFill="1" applyBorder="1" applyAlignment="1" applyProtection="1">
      <alignment horizontal="center"/>
      <protection/>
    </xf>
    <xf numFmtId="0" fontId="17" fillId="0" borderId="59" xfId="0" applyFont="1" applyFill="1" applyBorder="1" applyAlignment="1" applyProtection="1">
      <alignment horizontal="center"/>
      <protection locked="0"/>
    </xf>
    <xf numFmtId="0" fontId="18" fillId="0" borderId="2" xfId="0" applyFont="1" applyBorder="1" applyProtection="1">
      <protection/>
    </xf>
    <xf numFmtId="0" fontId="18" fillId="0" borderId="2" xfId="0" applyFont="1" applyBorder="1" applyAlignment="1" applyProtection="1">
      <alignment horizontal="left"/>
      <protection/>
    </xf>
    <xf numFmtId="0" fontId="16" fillId="0" borderId="2" xfId="0" applyFont="1" applyBorder="1" applyAlignment="1" applyProtection="1">
      <alignment horizontal="left"/>
      <protection/>
    </xf>
    <xf numFmtId="0" fontId="16" fillId="0" borderId="41" xfId="0" applyFont="1" applyBorder="1" applyAlignment="1" applyProtection="1">
      <alignment horizontal="left" indent="1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42" xfId="0" applyFont="1" applyFill="1" applyBorder="1" applyAlignment="1" applyProtection="1">
      <alignment horizontal="center"/>
      <protection/>
    </xf>
    <xf numFmtId="0" fontId="16" fillId="0" borderId="0" xfId="0" applyFont="1" applyFill="1" applyBorder="1" applyProtection="1">
      <protection/>
    </xf>
    <xf numFmtId="0" fontId="16" fillId="0" borderId="0" xfId="0" applyFont="1" applyBorder="1" applyProtection="1">
      <protection/>
    </xf>
    <xf numFmtId="0" fontId="16" fillId="0" borderId="0" xfId="0" applyFont="1" applyFill="1" applyBorder="1" applyAlignment="1" applyProtection="1">
      <alignment vertical="justify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 topLeftCell="A1">
      <selection activeCell="D11" sqref="D11"/>
    </sheetView>
  </sheetViews>
  <sheetFormatPr defaultColWidth="8.8515625" defaultRowHeight="15"/>
  <cols>
    <col min="1" max="1" width="25.28125" style="43" customWidth="1"/>
    <col min="2" max="2" width="20.421875" style="43" bestFit="1" customWidth="1"/>
    <col min="3" max="3" width="23.421875" style="43" customWidth="1"/>
    <col min="4" max="4" width="31.28125" style="43" customWidth="1"/>
    <col min="5" max="5" width="22.7109375" style="43" customWidth="1"/>
    <col min="6" max="6" width="11.421875" style="43" customWidth="1"/>
    <col min="7" max="7" width="2.7109375" style="43" customWidth="1"/>
    <col min="8" max="16384" width="8.8515625" style="43" customWidth="1"/>
  </cols>
  <sheetData>
    <row r="1" spans="1:8" ht="15">
      <c r="A1" s="228" t="s">
        <v>153</v>
      </c>
      <c r="B1" s="228"/>
      <c r="C1" s="228"/>
      <c r="D1" s="228"/>
      <c r="E1" s="228"/>
      <c r="F1" s="228"/>
      <c r="G1" s="228"/>
      <c r="H1" s="228"/>
    </row>
    <row r="2" spans="1:8" ht="15">
      <c r="A2" s="228"/>
      <c r="B2" s="228"/>
      <c r="C2" s="228"/>
      <c r="D2" s="228"/>
      <c r="E2" s="228"/>
      <c r="F2" s="228"/>
      <c r="G2" s="228"/>
      <c r="H2" s="228"/>
    </row>
    <row r="3" spans="1:8" ht="15">
      <c r="A3" s="228"/>
      <c r="B3" s="228"/>
      <c r="C3" s="228"/>
      <c r="D3" s="228"/>
      <c r="E3" s="228"/>
      <c r="F3" s="228"/>
      <c r="G3" s="228"/>
      <c r="H3" s="228"/>
    </row>
    <row r="4" spans="1:8" ht="15.5">
      <c r="A4" s="76"/>
      <c r="B4" s="76"/>
      <c r="C4" s="76"/>
      <c r="D4" s="76"/>
      <c r="E4" s="76"/>
      <c r="F4" s="76"/>
      <c r="G4" s="76"/>
      <c r="H4" s="76"/>
    </row>
    <row r="5" spans="1:8" ht="15.5">
      <c r="A5" s="228" t="s">
        <v>135</v>
      </c>
      <c r="B5" s="228"/>
      <c r="C5" s="228"/>
      <c r="D5" s="228"/>
      <c r="E5" s="228"/>
      <c r="F5" s="228"/>
      <c r="G5" s="228"/>
      <c r="H5" s="228"/>
    </row>
    <row r="6" spans="1:8" ht="15.5">
      <c r="A6" s="77"/>
      <c r="B6" s="78"/>
      <c r="C6" s="78"/>
      <c r="D6" s="79"/>
      <c r="E6" s="79"/>
      <c r="F6" s="79"/>
      <c r="G6" s="79"/>
      <c r="H6" s="79"/>
    </row>
    <row r="7" spans="1:8" ht="20" customHeight="1">
      <c r="A7" s="80" t="s">
        <v>136</v>
      </c>
      <c r="B7" s="87"/>
      <c r="C7" s="88"/>
      <c r="D7" s="88"/>
      <c r="E7" s="88"/>
      <c r="F7" s="88"/>
      <c r="G7" s="93"/>
      <c r="H7" s="93"/>
    </row>
    <row r="8" spans="1:8" ht="20" customHeight="1">
      <c r="A8" s="80" t="s">
        <v>137</v>
      </c>
      <c r="B8" s="89"/>
      <c r="C8" s="90"/>
      <c r="D8" s="90"/>
      <c r="E8" s="79"/>
      <c r="F8" s="79"/>
      <c r="G8" s="92"/>
      <c r="H8" s="92"/>
    </row>
    <row r="9" spans="1:8" ht="27.75" customHeight="1">
      <c r="A9" s="81"/>
      <c r="B9" s="229" t="s">
        <v>138</v>
      </c>
      <c r="C9" s="229"/>
      <c r="D9" s="229"/>
      <c r="E9" s="98"/>
      <c r="F9" s="79"/>
      <c r="G9" s="92"/>
      <c r="H9" s="92"/>
    </row>
    <row r="10" spans="1:8" ht="15">
      <c r="A10" s="79"/>
      <c r="B10" s="79"/>
      <c r="C10" s="79"/>
      <c r="D10" s="79"/>
      <c r="E10" s="79"/>
      <c r="F10" s="79"/>
      <c r="G10" s="92"/>
      <c r="H10" s="92"/>
    </row>
    <row r="11" spans="1:8" ht="28">
      <c r="A11" s="82"/>
      <c r="B11" s="83" t="s">
        <v>139</v>
      </c>
      <c r="C11" s="84" t="s">
        <v>140</v>
      </c>
      <c r="D11" s="84" t="s">
        <v>141</v>
      </c>
      <c r="E11" s="91" t="s">
        <v>142</v>
      </c>
      <c r="F11" s="94" t="s">
        <v>143</v>
      </c>
      <c r="G11" s="92"/>
      <c r="H11" s="92"/>
    </row>
    <row r="12" spans="1:8" ht="42" customHeight="1">
      <c r="A12" s="79"/>
      <c r="B12" s="84" t="s">
        <v>144</v>
      </c>
      <c r="C12" s="95"/>
      <c r="D12" s="225"/>
      <c r="E12" s="226"/>
      <c r="F12" s="227"/>
      <c r="G12" s="92"/>
      <c r="H12" s="92"/>
    </row>
    <row r="13" spans="1:8" ht="15">
      <c r="A13" s="79"/>
      <c r="B13" s="79"/>
      <c r="C13" s="79"/>
      <c r="D13" s="79"/>
      <c r="E13" s="79"/>
      <c r="F13" s="79"/>
      <c r="G13" s="92"/>
      <c r="H13" s="92"/>
    </row>
    <row r="14" spans="1:8" ht="44.5" customHeight="1">
      <c r="A14" s="82"/>
      <c r="B14" s="84" t="s">
        <v>145</v>
      </c>
      <c r="C14" s="95"/>
      <c r="D14" s="95"/>
      <c r="E14" s="96"/>
      <c r="F14" s="97"/>
      <c r="G14" s="92"/>
      <c r="H14" s="92"/>
    </row>
    <row r="15" spans="1:8" ht="15">
      <c r="A15" s="79"/>
      <c r="B15" s="79"/>
      <c r="C15" s="79"/>
      <c r="D15" s="79"/>
      <c r="E15" s="79"/>
      <c r="F15" s="79"/>
      <c r="G15" s="92"/>
      <c r="H15" s="92"/>
    </row>
    <row r="16" spans="1:8" ht="15">
      <c r="A16" s="85" t="s">
        <v>146</v>
      </c>
      <c r="B16" s="79"/>
      <c r="C16" s="79"/>
      <c r="D16" s="79"/>
      <c r="E16" s="79"/>
      <c r="F16" s="79"/>
      <c r="G16" s="92"/>
      <c r="H16" s="92"/>
    </row>
    <row r="17" spans="1:8" ht="20" customHeight="1">
      <c r="A17" s="80" t="s">
        <v>147</v>
      </c>
      <c r="B17" s="4"/>
      <c r="C17" s="4"/>
      <c r="D17" s="4"/>
      <c r="E17" s="4"/>
      <c r="F17" s="4"/>
      <c r="G17" s="92"/>
      <c r="H17" s="92"/>
    </row>
    <row r="18" spans="1:8" ht="20" customHeight="1">
      <c r="A18" s="80" t="s">
        <v>148</v>
      </c>
      <c r="B18" s="86"/>
      <c r="C18" s="86"/>
      <c r="D18" s="86"/>
      <c r="E18" s="86"/>
      <c r="F18" s="86"/>
      <c r="G18" s="92"/>
      <c r="H18" s="92"/>
    </row>
  </sheetData>
  <sheetProtection password="CA0B" sheet="1" objects="1" scenarios="1"/>
  <mergeCells count="3">
    <mergeCell ref="A1:H3"/>
    <mergeCell ref="A5:H5"/>
    <mergeCell ref="B9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showGridLines="0" tabSelected="1" zoomScale="90" zoomScaleNormal="90" zoomScaleSheetLayoutView="50" workbookViewId="0" topLeftCell="A1">
      <selection activeCell="L79" sqref="L79"/>
    </sheetView>
  </sheetViews>
  <sheetFormatPr defaultColWidth="8.8515625" defaultRowHeight="15"/>
  <cols>
    <col min="1" max="1" width="4.57421875" style="43" customWidth="1"/>
    <col min="2" max="3" width="8.8515625" style="43" customWidth="1"/>
    <col min="4" max="4" width="15.8515625" style="43" customWidth="1"/>
    <col min="5" max="5" width="8.8515625" style="43" customWidth="1"/>
    <col min="6" max="6" width="70.8515625" style="43" customWidth="1"/>
    <col min="7" max="7" width="13.421875" style="44" customWidth="1"/>
    <col min="8" max="8" width="18.00390625" style="43" customWidth="1"/>
    <col min="9" max="9" width="8.00390625" style="43" customWidth="1"/>
    <col min="10" max="11" width="8.8515625" style="43" customWidth="1"/>
    <col min="12" max="12" width="42.8515625" style="43" customWidth="1"/>
    <col min="13" max="14" width="8.8515625" style="43" customWidth="1"/>
    <col min="15" max="15" width="43.57421875" style="43" customWidth="1"/>
    <col min="16" max="16384" width="8.8515625" style="43" customWidth="1"/>
  </cols>
  <sheetData>
    <row r="1" spans="1:15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>
      <c r="A2" s="8"/>
      <c r="B2" s="244" t="s">
        <v>154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15">
      <c r="A3" s="8"/>
      <c r="B3" s="244" t="s">
        <v>155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1:15" ht="15">
      <c r="A4" s="8"/>
      <c r="B4" s="244" t="s">
        <v>0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1:15" ht="15">
      <c r="A5" s="8"/>
      <c r="B5" s="244"/>
      <c r="C5" s="244"/>
      <c r="D5" s="244"/>
      <c r="E5" s="244"/>
      <c r="F5" s="244"/>
      <c r="G5" s="244"/>
      <c r="H5" s="244"/>
      <c r="I5" s="75"/>
      <c r="J5" s="9"/>
      <c r="K5" s="8"/>
      <c r="L5" s="8"/>
      <c r="M5" s="9"/>
      <c r="N5" s="8"/>
      <c r="O5" s="8"/>
    </row>
    <row r="6" spans="1:15" ht="15" thickBot="1">
      <c r="A6" s="8"/>
      <c r="B6" s="244" t="s">
        <v>1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</row>
    <row r="7" spans="1:15" ht="15" thickBot="1">
      <c r="A7" s="8"/>
      <c r="B7" s="75"/>
      <c r="C7" s="75"/>
      <c r="D7" s="75"/>
      <c r="E7" s="75"/>
      <c r="F7" s="75"/>
      <c r="G7" s="75"/>
      <c r="H7" s="75"/>
      <c r="I7" s="75"/>
      <c r="J7" s="245" t="s">
        <v>2</v>
      </c>
      <c r="K7" s="246"/>
      <c r="L7" s="246"/>
      <c r="M7" s="246"/>
      <c r="N7" s="246"/>
      <c r="O7" s="247"/>
    </row>
    <row r="8" spans="10:15" ht="15" thickBot="1">
      <c r="J8" s="245"/>
      <c r="K8" s="246"/>
      <c r="L8" s="247"/>
      <c r="M8" s="245"/>
      <c r="N8" s="246"/>
      <c r="O8" s="247"/>
    </row>
    <row r="9" spans="1:15" ht="21.5" thickBot="1">
      <c r="A9" s="45"/>
      <c r="B9" s="46" t="s">
        <v>3</v>
      </c>
      <c r="C9" s="47" t="s">
        <v>4</v>
      </c>
      <c r="D9" s="48" t="s">
        <v>5</v>
      </c>
      <c r="E9" s="49" t="s">
        <v>4</v>
      </c>
      <c r="F9" s="50" t="s">
        <v>6</v>
      </c>
      <c r="G9" s="251" t="s">
        <v>7</v>
      </c>
      <c r="H9" s="252"/>
      <c r="I9" s="253"/>
      <c r="J9" s="10" t="s">
        <v>8</v>
      </c>
      <c r="K9" s="11" t="s">
        <v>9</v>
      </c>
      <c r="L9" s="12" t="s">
        <v>10</v>
      </c>
      <c r="M9" s="10" t="s">
        <v>8</v>
      </c>
      <c r="N9" s="11" t="s">
        <v>9</v>
      </c>
      <c r="O9" s="12" t="s">
        <v>10</v>
      </c>
    </row>
    <row r="10" spans="1:15" ht="15" thickBot="1">
      <c r="A10" s="45"/>
      <c r="B10" s="46"/>
      <c r="C10" s="51"/>
      <c r="D10" s="52"/>
      <c r="E10" s="53"/>
      <c r="F10" s="54"/>
      <c r="G10" s="55" t="s">
        <v>60</v>
      </c>
      <c r="H10" s="56" t="s">
        <v>61</v>
      </c>
      <c r="I10" s="56" t="s">
        <v>62</v>
      </c>
      <c r="J10" s="222"/>
      <c r="K10" s="224"/>
      <c r="L10" s="223"/>
      <c r="M10" s="13"/>
      <c r="N10" s="14"/>
      <c r="O10" s="15"/>
    </row>
    <row r="11" spans="1:15" ht="33.75" customHeight="1">
      <c r="A11" s="45"/>
      <c r="B11" s="233" t="s">
        <v>150</v>
      </c>
      <c r="C11" s="236">
        <v>200</v>
      </c>
      <c r="D11" s="258" t="s">
        <v>94</v>
      </c>
      <c r="E11" s="230">
        <v>20</v>
      </c>
      <c r="F11" s="127" t="s">
        <v>89</v>
      </c>
      <c r="G11" s="159">
        <v>15</v>
      </c>
      <c r="H11" s="160" t="s">
        <v>67</v>
      </c>
      <c r="I11" s="161">
        <f>G11</f>
        <v>15</v>
      </c>
      <c r="J11" s="1"/>
      <c r="K11" s="17">
        <f aca="true" t="shared" si="0" ref="K11:K61">IF(J11*G11&gt;I11,I11,G11*J11)</f>
        <v>0</v>
      </c>
      <c r="L11" s="99"/>
      <c r="M11" s="102"/>
      <c r="N11" s="103"/>
      <c r="O11" s="99"/>
    </row>
    <row r="12" spans="1:15" ht="33.75" customHeight="1">
      <c r="A12" s="45"/>
      <c r="B12" s="234"/>
      <c r="C12" s="237"/>
      <c r="D12" s="255"/>
      <c r="E12" s="231"/>
      <c r="F12" s="128" t="s">
        <v>92</v>
      </c>
      <c r="G12" s="162">
        <v>8</v>
      </c>
      <c r="H12" s="163" t="s">
        <v>67</v>
      </c>
      <c r="I12" s="164">
        <f>G12</f>
        <v>8</v>
      </c>
      <c r="J12" s="3"/>
      <c r="K12" s="17">
        <f t="shared" si="0"/>
        <v>0</v>
      </c>
      <c r="L12" s="100"/>
      <c r="M12" s="104"/>
      <c r="N12" s="105"/>
      <c r="O12" s="100"/>
    </row>
    <row r="13" spans="1:15" ht="33.75" customHeight="1">
      <c r="A13" s="45"/>
      <c r="B13" s="234"/>
      <c r="C13" s="237"/>
      <c r="D13" s="255"/>
      <c r="E13" s="231"/>
      <c r="F13" s="128" t="s">
        <v>90</v>
      </c>
      <c r="G13" s="162">
        <v>5</v>
      </c>
      <c r="H13" s="163" t="s">
        <v>67</v>
      </c>
      <c r="I13" s="164">
        <f>G13</f>
        <v>5</v>
      </c>
      <c r="J13" s="3"/>
      <c r="K13" s="17">
        <f t="shared" si="0"/>
        <v>0</v>
      </c>
      <c r="L13" s="100"/>
      <c r="M13" s="104"/>
      <c r="N13" s="105"/>
      <c r="O13" s="100"/>
    </row>
    <row r="14" spans="1:15" ht="33.75" customHeight="1" thickBot="1">
      <c r="A14" s="45"/>
      <c r="B14" s="234"/>
      <c r="C14" s="237"/>
      <c r="D14" s="256"/>
      <c r="E14" s="232"/>
      <c r="F14" s="128" t="s">
        <v>91</v>
      </c>
      <c r="G14" s="165">
        <v>3</v>
      </c>
      <c r="H14" s="166" t="s">
        <v>67</v>
      </c>
      <c r="I14" s="167">
        <f>G14</f>
        <v>3</v>
      </c>
      <c r="J14" s="2"/>
      <c r="K14" s="18">
        <f t="shared" si="0"/>
        <v>0</v>
      </c>
      <c r="L14" s="101"/>
      <c r="M14" s="106"/>
      <c r="N14" s="107"/>
      <c r="O14" s="101"/>
    </row>
    <row r="15" spans="1:15" ht="15" thickBot="1">
      <c r="A15" s="45"/>
      <c r="B15" s="234"/>
      <c r="C15" s="237"/>
      <c r="D15" s="129"/>
      <c r="E15" s="130"/>
      <c r="F15" s="130"/>
      <c r="G15" s="168"/>
      <c r="H15" s="168"/>
      <c r="I15" s="168"/>
      <c r="J15" s="19"/>
      <c r="K15" s="20">
        <f>SUM(K11:K14)</f>
        <v>0</v>
      </c>
      <c r="L15" s="21"/>
      <c r="M15" s="19"/>
      <c r="N15" s="20"/>
      <c r="O15" s="21"/>
    </row>
    <row r="16" spans="1:15" ht="40.5" customHeight="1">
      <c r="A16" s="45"/>
      <c r="B16" s="234"/>
      <c r="C16" s="237"/>
      <c r="D16" s="248" t="s">
        <v>93</v>
      </c>
      <c r="E16" s="230">
        <v>10</v>
      </c>
      <c r="F16" s="131" t="s">
        <v>127</v>
      </c>
      <c r="G16" s="169">
        <v>5</v>
      </c>
      <c r="H16" s="170" t="s">
        <v>114</v>
      </c>
      <c r="I16" s="171">
        <v>5</v>
      </c>
      <c r="J16" s="108"/>
      <c r="K16" s="22">
        <f>IF(J16*G16&gt;I16,I16,G16*J16)</f>
        <v>0</v>
      </c>
      <c r="L16" s="111"/>
      <c r="M16" s="1"/>
      <c r="N16" s="5"/>
      <c r="O16" s="99"/>
    </row>
    <row r="17" spans="1:15" ht="40.5" customHeight="1">
      <c r="A17" s="45"/>
      <c r="B17" s="234"/>
      <c r="C17" s="237"/>
      <c r="D17" s="250"/>
      <c r="E17" s="232"/>
      <c r="F17" s="132" t="s">
        <v>128</v>
      </c>
      <c r="G17" s="172">
        <v>3</v>
      </c>
      <c r="H17" s="173" t="s">
        <v>114</v>
      </c>
      <c r="I17" s="174">
        <v>3</v>
      </c>
      <c r="J17" s="109"/>
      <c r="K17" s="23">
        <f t="shared" si="0"/>
        <v>0</v>
      </c>
      <c r="L17" s="112"/>
      <c r="M17" s="2"/>
      <c r="N17" s="7"/>
      <c r="O17" s="101"/>
    </row>
    <row r="18" spans="1:15" ht="40.5" customHeight="1">
      <c r="A18" s="45"/>
      <c r="B18" s="234"/>
      <c r="C18" s="237"/>
      <c r="D18" s="250"/>
      <c r="E18" s="232"/>
      <c r="F18" s="132" t="s">
        <v>156</v>
      </c>
      <c r="G18" s="172">
        <v>1</v>
      </c>
      <c r="H18" s="173" t="s">
        <v>114</v>
      </c>
      <c r="I18" s="174">
        <v>5</v>
      </c>
      <c r="J18" s="109"/>
      <c r="K18" s="23">
        <f t="shared" si="0"/>
        <v>0</v>
      </c>
      <c r="L18" s="112"/>
      <c r="M18" s="2"/>
      <c r="N18" s="7"/>
      <c r="O18" s="101"/>
    </row>
    <row r="19" spans="1:15" ht="40.5" customHeight="1" thickBot="1">
      <c r="A19" s="45"/>
      <c r="B19" s="234"/>
      <c r="C19" s="237"/>
      <c r="D19" s="254"/>
      <c r="E19" s="243"/>
      <c r="F19" s="132" t="s">
        <v>157</v>
      </c>
      <c r="G19" s="172">
        <v>0.5</v>
      </c>
      <c r="H19" s="175" t="s">
        <v>114</v>
      </c>
      <c r="I19" s="176">
        <v>4</v>
      </c>
      <c r="J19" s="110"/>
      <c r="K19" s="23">
        <f t="shared" si="0"/>
        <v>0</v>
      </c>
      <c r="L19" s="112"/>
      <c r="M19" s="3"/>
      <c r="N19" s="6"/>
      <c r="O19" s="100"/>
    </row>
    <row r="20" spans="1:15" ht="15" thickBot="1">
      <c r="A20" s="45"/>
      <c r="B20" s="234"/>
      <c r="C20" s="237"/>
      <c r="D20" s="133"/>
      <c r="E20" s="134"/>
      <c r="F20" s="134"/>
      <c r="G20" s="177"/>
      <c r="H20" s="177"/>
      <c r="I20" s="177"/>
      <c r="J20" s="24"/>
      <c r="K20" s="25">
        <f>SUM(K16:K19)</f>
        <v>0</v>
      </c>
      <c r="L20" s="26"/>
      <c r="M20" s="24"/>
      <c r="N20" s="25"/>
      <c r="O20" s="26"/>
    </row>
    <row r="21" spans="2:15" ht="18" customHeight="1">
      <c r="B21" s="234"/>
      <c r="C21" s="237"/>
      <c r="D21" s="248" t="s">
        <v>158</v>
      </c>
      <c r="E21" s="230">
        <v>5</v>
      </c>
      <c r="F21" s="239" t="s">
        <v>95</v>
      </c>
      <c r="G21" s="178">
        <v>2</v>
      </c>
      <c r="H21" s="178" t="s">
        <v>115</v>
      </c>
      <c r="I21" s="159">
        <v>4</v>
      </c>
      <c r="J21" s="1"/>
      <c r="K21" s="16">
        <f t="shared" si="0"/>
        <v>0</v>
      </c>
      <c r="L21" s="99"/>
      <c r="M21" s="1"/>
      <c r="N21" s="5"/>
      <c r="O21" s="99"/>
    </row>
    <row r="22" spans="2:15" ht="30" customHeight="1">
      <c r="B22" s="234"/>
      <c r="C22" s="237"/>
      <c r="D22" s="249"/>
      <c r="E22" s="231"/>
      <c r="F22" s="240"/>
      <c r="G22" s="163">
        <v>1</v>
      </c>
      <c r="H22" s="163" t="s">
        <v>116</v>
      </c>
      <c r="I22" s="164">
        <v>2</v>
      </c>
      <c r="J22" s="3"/>
      <c r="K22" s="17">
        <f t="shared" si="0"/>
        <v>0</v>
      </c>
      <c r="L22" s="100"/>
      <c r="M22" s="3"/>
      <c r="N22" s="6"/>
      <c r="O22" s="100"/>
    </row>
    <row r="23" spans="2:15" ht="35.25" customHeight="1" thickBot="1">
      <c r="B23" s="234"/>
      <c r="C23" s="237"/>
      <c r="D23" s="254"/>
      <c r="E23" s="243"/>
      <c r="F23" s="132" t="s">
        <v>98</v>
      </c>
      <c r="G23" s="180">
        <v>5</v>
      </c>
      <c r="H23" s="173" t="s">
        <v>67</v>
      </c>
      <c r="I23" s="181">
        <v>5</v>
      </c>
      <c r="J23" s="113"/>
      <c r="K23" s="18">
        <f t="shared" si="0"/>
        <v>0</v>
      </c>
      <c r="L23" s="114"/>
      <c r="M23" s="113"/>
      <c r="N23" s="7"/>
      <c r="O23" s="114"/>
    </row>
    <row r="24" spans="2:15" ht="15" thickBot="1">
      <c r="B24" s="234"/>
      <c r="C24" s="237"/>
      <c r="D24" s="129"/>
      <c r="E24" s="130"/>
      <c r="F24" s="130"/>
      <c r="G24" s="168"/>
      <c r="H24" s="168"/>
      <c r="I24" s="168"/>
      <c r="J24" s="19"/>
      <c r="K24" s="20">
        <f>SUM(K21:K23)</f>
        <v>0</v>
      </c>
      <c r="L24" s="21"/>
      <c r="M24" s="19"/>
      <c r="N24" s="20"/>
      <c r="O24" s="21"/>
    </row>
    <row r="25" spans="2:15" ht="14.5" customHeight="1">
      <c r="B25" s="234"/>
      <c r="C25" s="237"/>
      <c r="D25" s="255" t="s">
        <v>159</v>
      </c>
      <c r="E25" s="231">
        <v>80</v>
      </c>
      <c r="F25" s="135" t="s">
        <v>129</v>
      </c>
      <c r="G25" s="159">
        <v>2</v>
      </c>
      <c r="H25" s="160" t="s">
        <v>117</v>
      </c>
      <c r="I25" s="161">
        <v>6</v>
      </c>
      <c r="J25" s="1"/>
      <c r="K25" s="16">
        <f t="shared" si="0"/>
        <v>0</v>
      </c>
      <c r="L25" s="99"/>
      <c r="M25" s="1"/>
      <c r="N25" s="5"/>
      <c r="O25" s="99"/>
    </row>
    <row r="26" spans="2:15" ht="15">
      <c r="B26" s="234"/>
      <c r="C26" s="237"/>
      <c r="D26" s="256"/>
      <c r="E26" s="232"/>
      <c r="F26" s="136" t="s">
        <v>12</v>
      </c>
      <c r="G26" s="165">
        <v>5</v>
      </c>
      <c r="H26" s="166" t="s">
        <v>85</v>
      </c>
      <c r="I26" s="167">
        <v>25</v>
      </c>
      <c r="J26" s="2"/>
      <c r="K26" s="18">
        <f t="shared" si="0"/>
        <v>0</v>
      </c>
      <c r="L26" s="101"/>
      <c r="M26" s="2"/>
      <c r="N26" s="7"/>
      <c r="O26" s="101"/>
    </row>
    <row r="27" spans="2:15" ht="15">
      <c r="B27" s="234"/>
      <c r="C27" s="237"/>
      <c r="D27" s="256"/>
      <c r="E27" s="232"/>
      <c r="F27" s="136" t="s">
        <v>13</v>
      </c>
      <c r="G27" s="165">
        <v>3</v>
      </c>
      <c r="H27" s="166" t="s">
        <v>85</v>
      </c>
      <c r="I27" s="167">
        <f>G27*10</f>
        <v>30</v>
      </c>
      <c r="J27" s="2"/>
      <c r="K27" s="18">
        <f t="shared" si="0"/>
        <v>0</v>
      </c>
      <c r="L27" s="101"/>
      <c r="M27" s="2"/>
      <c r="N27" s="7"/>
      <c r="O27" s="101"/>
    </row>
    <row r="28" spans="2:15" ht="15">
      <c r="B28" s="234"/>
      <c r="C28" s="237"/>
      <c r="D28" s="256"/>
      <c r="E28" s="232"/>
      <c r="F28" s="137" t="s">
        <v>118</v>
      </c>
      <c r="G28" s="182">
        <v>2</v>
      </c>
      <c r="H28" s="166" t="s">
        <v>85</v>
      </c>
      <c r="I28" s="181">
        <f>G28*10</f>
        <v>20</v>
      </c>
      <c r="J28" s="2"/>
      <c r="K28" s="18">
        <f t="shared" si="0"/>
        <v>0</v>
      </c>
      <c r="L28" s="101"/>
      <c r="M28" s="2"/>
      <c r="N28" s="7"/>
      <c r="O28" s="101"/>
    </row>
    <row r="29" spans="2:15" ht="15">
      <c r="B29" s="234"/>
      <c r="C29" s="237"/>
      <c r="D29" s="256"/>
      <c r="E29" s="232"/>
      <c r="F29" s="138" t="s">
        <v>14</v>
      </c>
      <c r="G29" s="182">
        <v>2</v>
      </c>
      <c r="H29" s="166" t="s">
        <v>85</v>
      </c>
      <c r="I29" s="181">
        <v>20</v>
      </c>
      <c r="J29" s="2"/>
      <c r="K29" s="18">
        <f t="shared" si="0"/>
        <v>0</v>
      </c>
      <c r="L29" s="101"/>
      <c r="M29" s="2"/>
      <c r="N29" s="7"/>
      <c r="O29" s="101"/>
    </row>
    <row r="30" spans="2:15" ht="15">
      <c r="B30" s="234"/>
      <c r="C30" s="237"/>
      <c r="D30" s="256"/>
      <c r="E30" s="232"/>
      <c r="F30" s="139" t="s">
        <v>15</v>
      </c>
      <c r="G30" s="183">
        <v>1</v>
      </c>
      <c r="H30" s="166" t="s">
        <v>85</v>
      </c>
      <c r="I30" s="181">
        <v>10</v>
      </c>
      <c r="J30" s="113"/>
      <c r="K30" s="18">
        <f t="shared" si="0"/>
        <v>0</v>
      </c>
      <c r="L30" s="114"/>
      <c r="M30" s="113"/>
      <c r="N30" s="7"/>
      <c r="O30" s="114"/>
    </row>
    <row r="31" spans="2:15" ht="20">
      <c r="B31" s="234"/>
      <c r="C31" s="237"/>
      <c r="D31" s="257"/>
      <c r="E31" s="243"/>
      <c r="F31" s="139" t="s">
        <v>108</v>
      </c>
      <c r="G31" s="183">
        <v>0.25</v>
      </c>
      <c r="H31" s="166" t="s">
        <v>119</v>
      </c>
      <c r="I31" s="184">
        <f>G31*10</f>
        <v>2.5</v>
      </c>
      <c r="J31" s="113"/>
      <c r="K31" s="27">
        <f t="shared" si="0"/>
        <v>0</v>
      </c>
      <c r="L31" s="114"/>
      <c r="M31" s="113"/>
      <c r="N31" s="115"/>
      <c r="O31" s="114"/>
    </row>
    <row r="32" spans="2:15" ht="15">
      <c r="B32" s="234"/>
      <c r="C32" s="237"/>
      <c r="D32" s="257"/>
      <c r="E32" s="243"/>
      <c r="F32" s="140" t="s">
        <v>88</v>
      </c>
      <c r="G32" s="162">
        <v>0.25</v>
      </c>
      <c r="H32" s="163" t="s">
        <v>119</v>
      </c>
      <c r="I32" s="185">
        <v>10</v>
      </c>
      <c r="J32" s="113"/>
      <c r="K32" s="27">
        <f t="shared" si="0"/>
        <v>0</v>
      </c>
      <c r="L32" s="114"/>
      <c r="M32" s="113"/>
      <c r="N32" s="115"/>
      <c r="O32" s="114"/>
    </row>
    <row r="33" spans="2:15" ht="15">
      <c r="B33" s="234"/>
      <c r="C33" s="237"/>
      <c r="D33" s="257"/>
      <c r="E33" s="243"/>
      <c r="F33" s="140" t="s">
        <v>110</v>
      </c>
      <c r="G33" s="162">
        <v>5</v>
      </c>
      <c r="H33" s="163" t="s">
        <v>120</v>
      </c>
      <c r="I33" s="185">
        <v>25</v>
      </c>
      <c r="J33" s="113"/>
      <c r="K33" s="27">
        <f t="shared" si="0"/>
        <v>0</v>
      </c>
      <c r="L33" s="114"/>
      <c r="M33" s="113"/>
      <c r="N33" s="115"/>
      <c r="O33" s="114"/>
    </row>
    <row r="34" spans="2:15" ht="15">
      <c r="B34" s="234"/>
      <c r="C34" s="237"/>
      <c r="D34" s="257"/>
      <c r="E34" s="243"/>
      <c r="F34" s="140" t="s">
        <v>132</v>
      </c>
      <c r="G34" s="162">
        <v>3</v>
      </c>
      <c r="H34" s="163" t="s">
        <v>120</v>
      </c>
      <c r="I34" s="185">
        <f>G34*10</f>
        <v>30</v>
      </c>
      <c r="J34" s="113"/>
      <c r="K34" s="27">
        <f t="shared" si="0"/>
        <v>0</v>
      </c>
      <c r="L34" s="114"/>
      <c r="M34" s="113"/>
      <c r="N34" s="115"/>
      <c r="O34" s="114"/>
    </row>
    <row r="35" spans="2:15" ht="15">
      <c r="B35" s="234"/>
      <c r="C35" s="237"/>
      <c r="D35" s="257"/>
      <c r="E35" s="243"/>
      <c r="F35" s="140" t="s">
        <v>111</v>
      </c>
      <c r="G35" s="162">
        <v>3</v>
      </c>
      <c r="H35" s="163" t="s">
        <v>120</v>
      </c>
      <c r="I35" s="185">
        <f>G35*5</f>
        <v>15</v>
      </c>
      <c r="J35" s="113"/>
      <c r="K35" s="27">
        <f t="shared" si="0"/>
        <v>0</v>
      </c>
      <c r="L35" s="114"/>
      <c r="M35" s="113"/>
      <c r="N35" s="115"/>
      <c r="O35" s="114"/>
    </row>
    <row r="36" spans="2:15" ht="15">
      <c r="B36" s="234"/>
      <c r="C36" s="237"/>
      <c r="D36" s="257"/>
      <c r="E36" s="243"/>
      <c r="F36" s="140" t="s">
        <v>112</v>
      </c>
      <c r="G36" s="162">
        <v>2</v>
      </c>
      <c r="H36" s="163" t="s">
        <v>120</v>
      </c>
      <c r="I36" s="185">
        <v>6</v>
      </c>
      <c r="J36" s="113"/>
      <c r="K36" s="27">
        <f t="shared" si="0"/>
        <v>0</v>
      </c>
      <c r="L36" s="114"/>
      <c r="M36" s="113"/>
      <c r="N36" s="115"/>
      <c r="O36" s="114"/>
    </row>
    <row r="37" spans="2:15" ht="15" thickBot="1">
      <c r="B37" s="234"/>
      <c r="C37" s="237"/>
      <c r="D37" s="257"/>
      <c r="E37" s="243"/>
      <c r="F37" s="140" t="s">
        <v>113</v>
      </c>
      <c r="G37" s="162">
        <v>1</v>
      </c>
      <c r="H37" s="163" t="s">
        <v>120</v>
      </c>
      <c r="I37" s="185">
        <v>3</v>
      </c>
      <c r="J37" s="113"/>
      <c r="K37" s="27">
        <f t="shared" si="0"/>
        <v>0</v>
      </c>
      <c r="L37" s="114"/>
      <c r="M37" s="113"/>
      <c r="N37" s="115"/>
      <c r="O37" s="114"/>
    </row>
    <row r="38" spans="2:15" ht="15" thickBot="1">
      <c r="B38" s="234"/>
      <c r="C38" s="237"/>
      <c r="D38" s="129"/>
      <c r="E38" s="130"/>
      <c r="F38" s="130"/>
      <c r="G38" s="168"/>
      <c r="H38" s="168"/>
      <c r="I38" s="168"/>
      <c r="J38" s="19"/>
      <c r="K38" s="20">
        <f>SUM(K25:K37)</f>
        <v>0</v>
      </c>
      <c r="L38" s="21"/>
      <c r="M38" s="19"/>
      <c r="N38" s="20"/>
      <c r="O38" s="21"/>
    </row>
    <row r="39" spans="2:15" ht="22.5" customHeight="1">
      <c r="B39" s="234"/>
      <c r="C39" s="237"/>
      <c r="D39" s="248" t="s">
        <v>109</v>
      </c>
      <c r="E39" s="230">
        <v>20</v>
      </c>
      <c r="F39" s="141" t="s">
        <v>121</v>
      </c>
      <c r="G39" s="186">
        <v>4</v>
      </c>
      <c r="H39" s="160" t="s">
        <v>87</v>
      </c>
      <c r="I39" s="161">
        <v>12</v>
      </c>
      <c r="J39" s="1"/>
      <c r="K39" s="16">
        <f t="shared" si="0"/>
        <v>0</v>
      </c>
      <c r="L39" s="99"/>
      <c r="M39" s="1"/>
      <c r="N39" s="5"/>
      <c r="O39" s="99"/>
    </row>
    <row r="40" spans="2:15" ht="22.5" customHeight="1">
      <c r="B40" s="234"/>
      <c r="C40" s="237"/>
      <c r="D40" s="249"/>
      <c r="E40" s="231"/>
      <c r="F40" s="142" t="s">
        <v>101</v>
      </c>
      <c r="G40" s="179">
        <v>1</v>
      </c>
      <c r="H40" s="163" t="s">
        <v>87</v>
      </c>
      <c r="I40" s="164">
        <v>3</v>
      </c>
      <c r="J40" s="3"/>
      <c r="K40" s="17">
        <f t="shared" si="0"/>
        <v>0</v>
      </c>
      <c r="L40" s="100"/>
      <c r="M40" s="3"/>
      <c r="N40" s="6"/>
      <c r="O40" s="100"/>
    </row>
    <row r="41" spans="2:15" ht="22.5" customHeight="1">
      <c r="B41" s="234"/>
      <c r="C41" s="237"/>
      <c r="D41" s="249"/>
      <c r="E41" s="231"/>
      <c r="F41" s="142" t="s">
        <v>100</v>
      </c>
      <c r="G41" s="179">
        <v>2</v>
      </c>
      <c r="H41" s="187" t="s">
        <v>87</v>
      </c>
      <c r="I41" s="164">
        <v>10</v>
      </c>
      <c r="J41" s="3"/>
      <c r="K41" s="17">
        <f t="shared" si="0"/>
        <v>0</v>
      </c>
      <c r="L41" s="100"/>
      <c r="M41" s="3"/>
      <c r="N41" s="6"/>
      <c r="O41" s="100"/>
    </row>
    <row r="42" spans="2:15" ht="22.5" customHeight="1">
      <c r="B42" s="234"/>
      <c r="C42" s="237"/>
      <c r="D42" s="249"/>
      <c r="E42" s="231"/>
      <c r="F42" s="142" t="s">
        <v>102</v>
      </c>
      <c r="G42" s="179">
        <v>2</v>
      </c>
      <c r="H42" s="188" t="s">
        <v>86</v>
      </c>
      <c r="I42" s="164">
        <v>6</v>
      </c>
      <c r="J42" s="3"/>
      <c r="K42" s="17">
        <f t="shared" si="0"/>
        <v>0</v>
      </c>
      <c r="L42" s="100"/>
      <c r="M42" s="3"/>
      <c r="N42" s="6"/>
      <c r="O42" s="100"/>
    </row>
    <row r="43" spans="2:15" ht="22.5" customHeight="1">
      <c r="B43" s="234"/>
      <c r="C43" s="237"/>
      <c r="D43" s="249"/>
      <c r="E43" s="231"/>
      <c r="F43" s="142" t="s">
        <v>103</v>
      </c>
      <c r="G43" s="179">
        <v>1</v>
      </c>
      <c r="H43" s="188" t="s">
        <v>85</v>
      </c>
      <c r="I43" s="164">
        <v>10</v>
      </c>
      <c r="J43" s="3"/>
      <c r="K43" s="17">
        <f t="shared" si="0"/>
        <v>0</v>
      </c>
      <c r="L43" s="100"/>
      <c r="M43" s="3"/>
      <c r="N43" s="6"/>
      <c r="O43" s="100"/>
    </row>
    <row r="44" spans="2:15" ht="22.5" customHeight="1">
      <c r="B44" s="234"/>
      <c r="C44" s="237"/>
      <c r="D44" s="249"/>
      <c r="E44" s="231"/>
      <c r="F44" s="142" t="s">
        <v>104</v>
      </c>
      <c r="G44" s="179">
        <v>1</v>
      </c>
      <c r="H44" s="188" t="s">
        <v>122</v>
      </c>
      <c r="I44" s="164">
        <v>6</v>
      </c>
      <c r="J44" s="3"/>
      <c r="K44" s="17">
        <f t="shared" si="0"/>
        <v>0</v>
      </c>
      <c r="L44" s="100"/>
      <c r="M44" s="3"/>
      <c r="N44" s="6"/>
      <c r="O44" s="100"/>
    </row>
    <row r="45" spans="2:15" ht="22.5" customHeight="1">
      <c r="B45" s="234"/>
      <c r="C45" s="237"/>
      <c r="D45" s="249"/>
      <c r="E45" s="231"/>
      <c r="F45" s="142" t="s">
        <v>130</v>
      </c>
      <c r="G45" s="179">
        <v>2</v>
      </c>
      <c r="H45" s="188" t="s">
        <v>125</v>
      </c>
      <c r="I45" s="164">
        <v>10</v>
      </c>
      <c r="J45" s="3"/>
      <c r="K45" s="17">
        <f t="shared" si="0"/>
        <v>0</v>
      </c>
      <c r="L45" s="100"/>
      <c r="M45" s="3"/>
      <c r="N45" s="6"/>
      <c r="O45" s="100"/>
    </row>
    <row r="46" spans="2:15" ht="22.5" customHeight="1" thickBot="1">
      <c r="B46" s="234"/>
      <c r="C46" s="237"/>
      <c r="D46" s="249"/>
      <c r="E46" s="231"/>
      <c r="F46" s="142" t="s">
        <v>105</v>
      </c>
      <c r="G46" s="179">
        <v>2</v>
      </c>
      <c r="H46" s="188" t="s">
        <v>84</v>
      </c>
      <c r="I46" s="164">
        <v>2</v>
      </c>
      <c r="J46" s="3"/>
      <c r="K46" s="17">
        <f t="shared" si="0"/>
        <v>0</v>
      </c>
      <c r="L46" s="100"/>
      <c r="M46" s="3"/>
      <c r="N46" s="6"/>
      <c r="O46" s="100"/>
    </row>
    <row r="47" spans="2:15" ht="15" thickBot="1">
      <c r="B47" s="234"/>
      <c r="C47" s="237"/>
      <c r="D47" s="129"/>
      <c r="E47" s="130"/>
      <c r="F47" s="130"/>
      <c r="G47" s="168"/>
      <c r="H47" s="168"/>
      <c r="I47" s="168"/>
      <c r="J47" s="19"/>
      <c r="K47" s="20">
        <f>SUM(K39:K46)</f>
        <v>0</v>
      </c>
      <c r="L47" s="21"/>
      <c r="M47" s="19"/>
      <c r="N47" s="20"/>
      <c r="O47" s="21"/>
    </row>
    <row r="48" spans="2:15" ht="30.75" customHeight="1">
      <c r="B48" s="234"/>
      <c r="C48" s="237"/>
      <c r="D48" s="248" t="s">
        <v>160</v>
      </c>
      <c r="E48" s="230">
        <v>20</v>
      </c>
      <c r="F48" s="127" t="s">
        <v>16</v>
      </c>
      <c r="G48" s="186">
        <v>5</v>
      </c>
      <c r="H48" s="160" t="s">
        <v>123</v>
      </c>
      <c r="I48" s="161">
        <v>5</v>
      </c>
      <c r="J48" s="3"/>
      <c r="K48" s="17">
        <f t="shared" si="0"/>
        <v>0</v>
      </c>
      <c r="L48" s="100"/>
      <c r="M48" s="3"/>
      <c r="N48" s="6"/>
      <c r="O48" s="100"/>
    </row>
    <row r="49" spans="2:15" ht="30.75" customHeight="1">
      <c r="B49" s="234"/>
      <c r="C49" s="237"/>
      <c r="D49" s="249"/>
      <c r="E49" s="231"/>
      <c r="F49" s="143" t="s">
        <v>17</v>
      </c>
      <c r="G49" s="183">
        <v>4</v>
      </c>
      <c r="H49" s="166" t="s">
        <v>123</v>
      </c>
      <c r="I49" s="164">
        <v>12</v>
      </c>
      <c r="J49" s="3"/>
      <c r="K49" s="18">
        <f t="shared" si="0"/>
        <v>0</v>
      </c>
      <c r="L49" s="100"/>
      <c r="M49" s="3"/>
      <c r="N49" s="7"/>
      <c r="O49" s="100"/>
    </row>
    <row r="50" spans="2:15" ht="30.75" customHeight="1">
      <c r="B50" s="234"/>
      <c r="C50" s="237"/>
      <c r="D50" s="250"/>
      <c r="E50" s="232"/>
      <c r="F50" s="143" t="s">
        <v>18</v>
      </c>
      <c r="G50" s="183">
        <v>2</v>
      </c>
      <c r="H50" s="166" t="s">
        <v>123</v>
      </c>
      <c r="I50" s="167">
        <v>10</v>
      </c>
      <c r="J50" s="2"/>
      <c r="K50" s="18">
        <f t="shared" si="0"/>
        <v>0</v>
      </c>
      <c r="L50" s="101"/>
      <c r="M50" s="2"/>
      <c r="N50" s="7"/>
      <c r="O50" s="101"/>
    </row>
    <row r="51" spans="2:15" ht="30.75" customHeight="1">
      <c r="B51" s="234"/>
      <c r="C51" s="237"/>
      <c r="D51" s="250"/>
      <c r="E51" s="232"/>
      <c r="F51" s="143" t="s">
        <v>133</v>
      </c>
      <c r="G51" s="183">
        <v>1.5</v>
      </c>
      <c r="H51" s="166" t="s">
        <v>123</v>
      </c>
      <c r="I51" s="167">
        <v>7.5</v>
      </c>
      <c r="J51" s="116"/>
      <c r="K51" s="28">
        <f t="shared" si="0"/>
        <v>0</v>
      </c>
      <c r="L51" s="118"/>
      <c r="M51" s="116"/>
      <c r="N51" s="117"/>
      <c r="O51" s="118"/>
    </row>
    <row r="52" spans="2:15" ht="30.75" customHeight="1">
      <c r="B52" s="234"/>
      <c r="C52" s="237"/>
      <c r="D52" s="250"/>
      <c r="E52" s="232"/>
      <c r="F52" s="143" t="s">
        <v>83</v>
      </c>
      <c r="G52" s="183">
        <v>1.5</v>
      </c>
      <c r="H52" s="166" t="s">
        <v>123</v>
      </c>
      <c r="I52" s="167">
        <v>15</v>
      </c>
      <c r="J52" s="2"/>
      <c r="K52" s="18">
        <f t="shared" si="0"/>
        <v>0</v>
      </c>
      <c r="L52" s="101"/>
      <c r="M52" s="2"/>
      <c r="N52" s="7"/>
      <c r="O52" s="101"/>
    </row>
    <row r="53" spans="2:15" ht="30.75" customHeight="1">
      <c r="B53" s="234"/>
      <c r="C53" s="237"/>
      <c r="D53" s="250"/>
      <c r="E53" s="232"/>
      <c r="F53" s="143" t="s">
        <v>134</v>
      </c>
      <c r="G53" s="183">
        <v>1</v>
      </c>
      <c r="H53" s="166" t="s">
        <v>123</v>
      </c>
      <c r="I53" s="167">
        <v>10</v>
      </c>
      <c r="J53" s="116"/>
      <c r="K53" s="28">
        <f t="shared" si="0"/>
        <v>0</v>
      </c>
      <c r="L53" s="118"/>
      <c r="M53" s="116"/>
      <c r="N53" s="117"/>
      <c r="O53" s="118"/>
    </row>
    <row r="54" spans="2:15" ht="30.75" customHeight="1" thickBot="1">
      <c r="B54" s="234"/>
      <c r="C54" s="237"/>
      <c r="D54" s="250"/>
      <c r="E54" s="232"/>
      <c r="F54" s="143" t="s">
        <v>96</v>
      </c>
      <c r="G54" s="183">
        <v>0.25</v>
      </c>
      <c r="H54" s="166" t="s">
        <v>123</v>
      </c>
      <c r="I54" s="167">
        <f>G54*10</f>
        <v>2.5</v>
      </c>
      <c r="J54" s="2"/>
      <c r="K54" s="18">
        <f t="shared" si="0"/>
        <v>0</v>
      </c>
      <c r="L54" s="101"/>
      <c r="M54" s="2"/>
      <c r="N54" s="7"/>
      <c r="O54" s="101"/>
    </row>
    <row r="55" spans="2:15" ht="15" thickBot="1">
      <c r="B55" s="234"/>
      <c r="C55" s="237"/>
      <c r="D55" s="129"/>
      <c r="E55" s="130"/>
      <c r="F55" s="130"/>
      <c r="G55" s="168"/>
      <c r="H55" s="168"/>
      <c r="I55" s="168"/>
      <c r="J55" s="19"/>
      <c r="K55" s="20">
        <f>SUM(K48:K54)</f>
        <v>0</v>
      </c>
      <c r="L55" s="21"/>
      <c r="M55" s="19"/>
      <c r="N55" s="20"/>
      <c r="O55" s="21"/>
    </row>
    <row r="56" spans="2:15" ht="24.75" customHeight="1">
      <c r="B56" s="234"/>
      <c r="C56" s="237"/>
      <c r="D56" s="248" t="s">
        <v>161</v>
      </c>
      <c r="E56" s="230">
        <v>20</v>
      </c>
      <c r="F56" s="127" t="s">
        <v>19</v>
      </c>
      <c r="G56" s="186">
        <v>2</v>
      </c>
      <c r="H56" s="160" t="s">
        <v>124</v>
      </c>
      <c r="I56" s="161">
        <v>4</v>
      </c>
      <c r="J56" s="1"/>
      <c r="K56" s="16">
        <f t="shared" si="0"/>
        <v>0</v>
      </c>
      <c r="L56" s="99"/>
      <c r="M56" s="1"/>
      <c r="N56" s="5"/>
      <c r="O56" s="99"/>
    </row>
    <row r="57" spans="2:15" ht="24.75" customHeight="1">
      <c r="B57" s="234"/>
      <c r="C57" s="237"/>
      <c r="D57" s="250"/>
      <c r="E57" s="232"/>
      <c r="F57" s="143" t="s">
        <v>20</v>
      </c>
      <c r="G57" s="183">
        <v>1.5</v>
      </c>
      <c r="H57" s="166" t="s">
        <v>125</v>
      </c>
      <c r="I57" s="167">
        <f>4*G57</f>
        <v>6</v>
      </c>
      <c r="J57" s="2"/>
      <c r="K57" s="18">
        <f t="shared" si="0"/>
        <v>0</v>
      </c>
      <c r="L57" s="101"/>
      <c r="M57" s="2"/>
      <c r="N57" s="7"/>
      <c r="O57" s="101"/>
    </row>
    <row r="58" spans="2:15" ht="24.75" customHeight="1">
      <c r="B58" s="234"/>
      <c r="C58" s="237"/>
      <c r="D58" s="250"/>
      <c r="E58" s="232"/>
      <c r="F58" s="143" t="s">
        <v>97</v>
      </c>
      <c r="G58" s="183">
        <v>1</v>
      </c>
      <c r="H58" s="166" t="s">
        <v>124</v>
      </c>
      <c r="I58" s="181">
        <f>G58*10</f>
        <v>10</v>
      </c>
      <c r="J58" s="113"/>
      <c r="K58" s="18">
        <f t="shared" si="0"/>
        <v>0</v>
      </c>
      <c r="L58" s="114"/>
      <c r="M58" s="113"/>
      <c r="N58" s="7"/>
      <c r="O58" s="114"/>
    </row>
    <row r="59" spans="2:15" ht="24.75" customHeight="1" thickBot="1">
      <c r="B59" s="234"/>
      <c r="C59" s="237"/>
      <c r="D59" s="250"/>
      <c r="E59" s="232"/>
      <c r="F59" s="143" t="s">
        <v>99</v>
      </c>
      <c r="G59" s="183">
        <v>0.5</v>
      </c>
      <c r="H59" s="166" t="s">
        <v>125</v>
      </c>
      <c r="I59" s="181">
        <f>G59*20</f>
        <v>10</v>
      </c>
      <c r="J59" s="113"/>
      <c r="K59" s="18">
        <f t="shared" si="0"/>
        <v>0</v>
      </c>
      <c r="L59" s="114"/>
      <c r="M59" s="113"/>
      <c r="N59" s="7"/>
      <c r="O59" s="114"/>
    </row>
    <row r="60" spans="2:15" ht="15" thickBot="1">
      <c r="B60" s="234"/>
      <c r="C60" s="237"/>
      <c r="D60" s="129"/>
      <c r="E60" s="130"/>
      <c r="F60" s="130"/>
      <c r="G60" s="168"/>
      <c r="H60" s="168"/>
      <c r="I60" s="168"/>
      <c r="J60" s="19"/>
      <c r="K60" s="20">
        <f>SUM(K56:K59)</f>
        <v>0</v>
      </c>
      <c r="L60" s="21"/>
      <c r="M60" s="19"/>
      <c r="N60" s="20"/>
      <c r="O60" s="21"/>
    </row>
    <row r="61" spans="2:15" ht="44.25" customHeight="1">
      <c r="B61" s="234"/>
      <c r="C61" s="237"/>
      <c r="D61" s="241" t="s">
        <v>162</v>
      </c>
      <c r="E61" s="231">
        <v>25</v>
      </c>
      <c r="F61" s="142" t="s">
        <v>107</v>
      </c>
      <c r="G61" s="179">
        <v>7.5</v>
      </c>
      <c r="H61" s="160" t="s">
        <v>126</v>
      </c>
      <c r="I61" s="164">
        <v>15</v>
      </c>
      <c r="J61" s="1"/>
      <c r="K61" s="16">
        <f t="shared" si="0"/>
        <v>0</v>
      </c>
      <c r="L61" s="99"/>
      <c r="M61" s="1"/>
      <c r="N61" s="5"/>
      <c r="O61" s="99"/>
    </row>
    <row r="62" spans="2:15" ht="44.25" customHeight="1" thickBot="1">
      <c r="B62" s="234"/>
      <c r="C62" s="237"/>
      <c r="D62" s="242"/>
      <c r="E62" s="243"/>
      <c r="F62" s="144" t="s">
        <v>106</v>
      </c>
      <c r="G62" s="172"/>
      <c r="H62" s="175"/>
      <c r="I62" s="181">
        <v>20</v>
      </c>
      <c r="J62" s="119"/>
      <c r="K62" s="284">
        <f>J62</f>
        <v>0</v>
      </c>
      <c r="L62" s="121"/>
      <c r="M62" s="119"/>
      <c r="N62" s="120"/>
      <c r="O62" s="121"/>
    </row>
    <row r="63" spans="2:15" ht="15" thickBot="1">
      <c r="B63" s="235"/>
      <c r="C63" s="238"/>
      <c r="D63" s="145"/>
      <c r="E63" s="146"/>
      <c r="F63" s="146"/>
      <c r="G63" s="189"/>
      <c r="H63" s="189"/>
      <c r="I63" s="189"/>
      <c r="J63" s="24"/>
      <c r="K63" s="25">
        <f>SUM(K61:K62)</f>
        <v>0</v>
      </c>
      <c r="L63" s="26"/>
      <c r="M63" s="24"/>
      <c r="N63" s="25"/>
      <c r="O63" s="26"/>
    </row>
    <row r="64" spans="2:15" ht="15" thickBot="1">
      <c r="B64" s="57" t="s">
        <v>21</v>
      </c>
      <c r="C64" s="58">
        <f>C11</f>
        <v>200</v>
      </c>
      <c r="D64" s="147"/>
      <c r="E64" s="147"/>
      <c r="F64" s="147"/>
      <c r="G64" s="190"/>
      <c r="H64" s="191" t="s">
        <v>11</v>
      </c>
      <c r="I64" s="191"/>
      <c r="J64" s="30"/>
      <c r="K64" s="31">
        <f>+K63+K60+K55+K47+K38+K24+K20+K15</f>
        <v>0</v>
      </c>
      <c r="L64" s="32"/>
      <c r="M64" s="30"/>
      <c r="N64" s="31"/>
      <c r="O64" s="32"/>
    </row>
    <row r="65" spans="2:15" ht="14.5" customHeight="1">
      <c r="B65" s="272" t="s">
        <v>149</v>
      </c>
      <c r="C65" s="262">
        <v>200</v>
      </c>
      <c r="D65" s="265" t="s">
        <v>23</v>
      </c>
      <c r="E65" s="268">
        <v>120</v>
      </c>
      <c r="F65" s="148" t="s">
        <v>163</v>
      </c>
      <c r="G65" s="192">
        <v>60</v>
      </c>
      <c r="H65" s="193" t="s">
        <v>67</v>
      </c>
      <c r="I65" s="194">
        <v>60</v>
      </c>
      <c r="J65" s="122"/>
      <c r="K65" s="16">
        <f aca="true" t="shared" si="1" ref="K65:K72">IF(J65*G65&gt;I65,I65,G65*J65)</f>
        <v>0</v>
      </c>
      <c r="L65" s="99"/>
      <c r="M65" s="1"/>
      <c r="N65" s="5"/>
      <c r="O65" s="99"/>
    </row>
    <row r="66" spans="2:15" ht="20">
      <c r="B66" s="273"/>
      <c r="C66" s="276"/>
      <c r="D66" s="278"/>
      <c r="E66" s="280"/>
      <c r="F66" s="149" t="s">
        <v>164</v>
      </c>
      <c r="G66" s="195">
        <v>40</v>
      </c>
      <c r="H66" s="196" t="s">
        <v>67</v>
      </c>
      <c r="I66" s="197">
        <v>40</v>
      </c>
      <c r="J66" s="123"/>
      <c r="K66" s="17">
        <f t="shared" si="1"/>
        <v>0</v>
      </c>
      <c r="L66" s="100"/>
      <c r="M66" s="3"/>
      <c r="N66" s="6"/>
      <c r="O66" s="100"/>
    </row>
    <row r="67" spans="2:15" ht="15">
      <c r="B67" s="273"/>
      <c r="C67" s="276"/>
      <c r="D67" s="278"/>
      <c r="E67" s="280"/>
      <c r="F67" s="149" t="s">
        <v>165</v>
      </c>
      <c r="G67" s="195">
        <v>6</v>
      </c>
      <c r="H67" s="196" t="s">
        <v>68</v>
      </c>
      <c r="I67" s="197">
        <f>G67*3</f>
        <v>18</v>
      </c>
      <c r="J67" s="123"/>
      <c r="K67" s="17">
        <f t="shared" si="1"/>
        <v>0</v>
      </c>
      <c r="L67" s="100"/>
      <c r="M67" s="3"/>
      <c r="N67" s="6"/>
      <c r="O67" s="100"/>
    </row>
    <row r="68" spans="2:15" ht="22.5" customHeight="1">
      <c r="B68" s="273"/>
      <c r="C68" s="276"/>
      <c r="D68" s="278"/>
      <c r="E68" s="280"/>
      <c r="F68" s="149" t="s">
        <v>166</v>
      </c>
      <c r="G68" s="195">
        <v>4</v>
      </c>
      <c r="H68" s="196" t="s">
        <v>68</v>
      </c>
      <c r="I68" s="197">
        <f>G68*3</f>
        <v>12</v>
      </c>
      <c r="J68" s="123"/>
      <c r="K68" s="17">
        <f t="shared" si="1"/>
        <v>0</v>
      </c>
      <c r="L68" s="100"/>
      <c r="M68" s="3"/>
      <c r="N68" s="6"/>
      <c r="O68" s="100"/>
    </row>
    <row r="69" spans="2:15" ht="22.5" customHeight="1">
      <c r="B69" s="274"/>
      <c r="C69" s="263"/>
      <c r="D69" s="266"/>
      <c r="E69" s="269"/>
      <c r="F69" s="150" t="s">
        <v>167</v>
      </c>
      <c r="G69" s="198">
        <v>5</v>
      </c>
      <c r="H69" s="199" t="s">
        <v>69</v>
      </c>
      <c r="I69" s="200">
        <v>25</v>
      </c>
      <c r="J69" s="124"/>
      <c r="K69" s="18">
        <f t="shared" si="1"/>
        <v>0</v>
      </c>
      <c r="L69" s="101"/>
      <c r="M69" s="2"/>
      <c r="N69" s="7"/>
      <c r="O69" s="101"/>
    </row>
    <row r="70" spans="2:15" ht="22.5" customHeight="1">
      <c r="B70" s="274"/>
      <c r="C70" s="263"/>
      <c r="D70" s="266"/>
      <c r="E70" s="269"/>
      <c r="F70" s="150" t="s">
        <v>168</v>
      </c>
      <c r="G70" s="198">
        <v>3</v>
      </c>
      <c r="H70" s="199" t="s">
        <v>69</v>
      </c>
      <c r="I70" s="200">
        <v>15</v>
      </c>
      <c r="J70" s="124"/>
      <c r="K70" s="17">
        <f t="shared" si="1"/>
        <v>0</v>
      </c>
      <c r="L70" s="101"/>
      <c r="M70" s="2"/>
      <c r="N70" s="6"/>
      <c r="O70" s="101"/>
    </row>
    <row r="71" spans="2:15" ht="22.5" customHeight="1">
      <c r="B71" s="274"/>
      <c r="C71" s="263"/>
      <c r="D71" s="266"/>
      <c r="E71" s="269"/>
      <c r="F71" s="151" t="s">
        <v>169</v>
      </c>
      <c r="G71" s="201">
        <v>0.5</v>
      </c>
      <c r="H71" s="202" t="s">
        <v>70</v>
      </c>
      <c r="I71" s="203">
        <v>2</v>
      </c>
      <c r="J71" s="124"/>
      <c r="K71" s="18">
        <f t="shared" si="1"/>
        <v>0</v>
      </c>
      <c r="L71" s="101"/>
      <c r="M71" s="2"/>
      <c r="N71" s="7"/>
      <c r="O71" s="101"/>
    </row>
    <row r="72" spans="2:15" ht="22.5" customHeight="1" thickBot="1">
      <c r="B72" s="274"/>
      <c r="C72" s="263"/>
      <c r="D72" s="279"/>
      <c r="E72" s="281"/>
      <c r="F72" s="152" t="s">
        <v>131</v>
      </c>
      <c r="G72" s="204">
        <v>1</v>
      </c>
      <c r="H72" s="205" t="s">
        <v>70</v>
      </c>
      <c r="I72" s="206">
        <v>4</v>
      </c>
      <c r="J72" s="125"/>
      <c r="K72" s="29">
        <f t="shared" si="1"/>
        <v>0</v>
      </c>
      <c r="L72" s="121"/>
      <c r="M72" s="119"/>
      <c r="N72" s="120"/>
      <c r="O72" s="121"/>
    </row>
    <row r="73" spans="2:15" ht="15" thickBot="1">
      <c r="B73" s="274"/>
      <c r="C73" s="263"/>
      <c r="D73" s="153"/>
      <c r="E73" s="153"/>
      <c r="F73" s="153"/>
      <c r="G73" s="207"/>
      <c r="H73" s="207"/>
      <c r="I73" s="207"/>
      <c r="J73" s="19"/>
      <c r="K73" s="20">
        <f>IF(SUM(K65:K72)&gt;=E65,E65,SUM(K65:K72))</f>
        <v>0</v>
      </c>
      <c r="L73" s="21"/>
      <c r="M73" s="19"/>
      <c r="N73" s="20"/>
      <c r="O73" s="21"/>
    </row>
    <row r="74" spans="2:15" ht="48" customHeight="1">
      <c r="B74" s="274"/>
      <c r="C74" s="263"/>
      <c r="D74" s="265" t="s">
        <v>152</v>
      </c>
      <c r="E74" s="268">
        <v>40</v>
      </c>
      <c r="F74" s="127" t="s">
        <v>170</v>
      </c>
      <c r="G74" s="186">
        <v>7.5</v>
      </c>
      <c r="H74" s="193" t="s">
        <v>71</v>
      </c>
      <c r="I74" s="194">
        <f>G74*5</f>
        <v>37.5</v>
      </c>
      <c r="J74" s="122"/>
      <c r="K74" s="16">
        <f aca="true" t="shared" si="2" ref="K74:K75">IF(J74*G74&gt;I74,I74,G74*J74)</f>
        <v>0</v>
      </c>
      <c r="L74" s="99"/>
      <c r="M74" s="1"/>
      <c r="N74" s="5"/>
      <c r="O74" s="99"/>
    </row>
    <row r="75" spans="2:15" ht="48" customHeight="1" thickBot="1">
      <c r="B75" s="274"/>
      <c r="C75" s="263"/>
      <c r="D75" s="279"/>
      <c r="E75" s="281"/>
      <c r="F75" s="154" t="s">
        <v>171</v>
      </c>
      <c r="G75" s="208">
        <v>6</v>
      </c>
      <c r="H75" s="209" t="s">
        <v>71</v>
      </c>
      <c r="I75" s="210">
        <f>G75*5</f>
        <v>30</v>
      </c>
      <c r="J75" s="125"/>
      <c r="K75" s="29">
        <f t="shared" si="2"/>
        <v>0</v>
      </c>
      <c r="L75" s="121"/>
      <c r="M75" s="119"/>
      <c r="N75" s="120"/>
      <c r="O75" s="121"/>
    </row>
    <row r="76" spans="2:15" ht="15" thickBot="1">
      <c r="B76" s="274"/>
      <c r="C76" s="263"/>
      <c r="D76" s="153"/>
      <c r="E76" s="153"/>
      <c r="F76" s="153"/>
      <c r="G76" s="207"/>
      <c r="H76" s="207"/>
      <c r="I76" s="207"/>
      <c r="J76" s="19"/>
      <c r="K76" s="20">
        <f>IF(SUM(K74:K75)&gt;=E74,E74,SUM(K74:K75))</f>
        <v>0</v>
      </c>
      <c r="L76" s="21"/>
      <c r="M76" s="19"/>
      <c r="N76" s="20"/>
      <c r="O76" s="21"/>
    </row>
    <row r="77" spans="2:15" ht="36" customHeight="1">
      <c r="B77" s="274"/>
      <c r="C77" s="263"/>
      <c r="D77" s="265" t="s">
        <v>73</v>
      </c>
      <c r="E77" s="268">
        <v>40</v>
      </c>
      <c r="F77" s="155" t="s">
        <v>172</v>
      </c>
      <c r="G77" s="192">
        <v>0.5</v>
      </c>
      <c r="H77" s="193" t="s">
        <v>72</v>
      </c>
      <c r="I77" s="194">
        <v>2.5</v>
      </c>
      <c r="J77" s="122"/>
      <c r="K77" s="16">
        <f>IF(J77*G77&gt;I77,I77,G77*J77)</f>
        <v>0</v>
      </c>
      <c r="L77" s="99"/>
      <c r="M77" s="1"/>
      <c r="N77" s="5"/>
      <c r="O77" s="99"/>
    </row>
    <row r="78" spans="2:15" ht="46.5" customHeight="1">
      <c r="B78" s="274"/>
      <c r="C78" s="263"/>
      <c r="D78" s="266"/>
      <c r="E78" s="269"/>
      <c r="F78" s="156" t="s">
        <v>77</v>
      </c>
      <c r="G78" s="198" t="s">
        <v>78</v>
      </c>
      <c r="H78" s="211" t="s">
        <v>79</v>
      </c>
      <c r="I78" s="200">
        <v>30</v>
      </c>
      <c r="J78" s="124"/>
      <c r="K78" s="28">
        <f>J78</f>
        <v>0</v>
      </c>
      <c r="L78" s="101"/>
      <c r="M78" s="2"/>
      <c r="N78" s="7"/>
      <c r="O78" s="101"/>
    </row>
    <row r="79" spans="2:15" ht="36" customHeight="1">
      <c r="B79" s="274"/>
      <c r="C79" s="263"/>
      <c r="D79" s="282"/>
      <c r="E79" s="283"/>
      <c r="F79" s="157" t="s">
        <v>80</v>
      </c>
      <c r="G79" s="198" t="s">
        <v>81</v>
      </c>
      <c r="H79" s="211" t="s">
        <v>82</v>
      </c>
      <c r="I79" s="203">
        <v>10</v>
      </c>
      <c r="J79" s="126"/>
      <c r="K79" s="33">
        <f>J79</f>
        <v>0</v>
      </c>
      <c r="L79" s="114"/>
      <c r="M79" s="113"/>
      <c r="N79" s="115"/>
      <c r="O79" s="114"/>
    </row>
    <row r="80" spans="2:15" ht="36" customHeight="1">
      <c r="B80" s="274"/>
      <c r="C80" s="263"/>
      <c r="D80" s="282"/>
      <c r="E80" s="283"/>
      <c r="F80" s="157" t="s">
        <v>76</v>
      </c>
      <c r="G80" s="201">
        <v>2.5</v>
      </c>
      <c r="H80" s="212" t="s">
        <v>75</v>
      </c>
      <c r="I80" s="203">
        <v>7.5</v>
      </c>
      <c r="J80" s="126"/>
      <c r="K80" s="27">
        <f aca="true" t="shared" si="3" ref="K80">IF(J80*G80&gt;I80,I80,G80*J80)</f>
        <v>0</v>
      </c>
      <c r="L80" s="114"/>
      <c r="M80" s="113"/>
      <c r="N80" s="115"/>
      <c r="O80" s="114"/>
    </row>
    <row r="81" spans="2:15" ht="36" customHeight="1" thickBot="1">
      <c r="B81" s="274"/>
      <c r="C81" s="263"/>
      <c r="D81" s="279"/>
      <c r="E81" s="281"/>
      <c r="F81" s="152" t="s">
        <v>74</v>
      </c>
      <c r="G81" s="204">
        <v>2.5</v>
      </c>
      <c r="H81" s="205" t="s">
        <v>75</v>
      </c>
      <c r="I81" s="206">
        <v>5</v>
      </c>
      <c r="J81" s="125"/>
      <c r="K81" s="29">
        <f aca="true" t="shared" si="4" ref="K81">IF(J81*G81&gt;I81,I81,G81*J81)</f>
        <v>0</v>
      </c>
      <c r="L81" s="121"/>
      <c r="M81" s="119"/>
      <c r="N81" s="120"/>
      <c r="O81" s="121"/>
    </row>
    <row r="82" spans="2:15" ht="15" thickBot="1">
      <c r="B82" s="275"/>
      <c r="C82" s="277"/>
      <c r="D82" s="153"/>
      <c r="E82" s="153"/>
      <c r="F82" s="153"/>
      <c r="G82" s="207"/>
      <c r="H82" s="207"/>
      <c r="I82" s="207"/>
      <c r="J82" s="19"/>
      <c r="K82" s="20">
        <f>IF(SUM(K77:K81)&gt;=E77,E77,SUM(K77:K81))</f>
        <v>0</v>
      </c>
      <c r="L82" s="21"/>
      <c r="M82" s="19"/>
      <c r="N82" s="20"/>
      <c r="O82" s="21"/>
    </row>
    <row r="83" spans="2:15" ht="20" customHeight="1" thickBot="1">
      <c r="B83" s="61" t="s">
        <v>24</v>
      </c>
      <c r="C83" s="62">
        <v>200</v>
      </c>
      <c r="D83" s="147"/>
      <c r="E83" s="147"/>
      <c r="F83" s="147"/>
      <c r="G83" s="190"/>
      <c r="H83" s="191" t="s">
        <v>22</v>
      </c>
      <c r="I83" s="213"/>
      <c r="J83" s="34"/>
      <c r="K83" s="35">
        <f>K82+K76+K73</f>
        <v>0</v>
      </c>
      <c r="L83" s="36"/>
      <c r="M83" s="34"/>
      <c r="N83" s="35"/>
      <c r="O83" s="36"/>
    </row>
    <row r="84" spans="2:15" ht="21" customHeight="1">
      <c r="B84" s="259" t="s">
        <v>151</v>
      </c>
      <c r="C84" s="262">
        <v>200</v>
      </c>
      <c r="D84" s="265" t="s">
        <v>26</v>
      </c>
      <c r="E84" s="268">
        <v>140</v>
      </c>
      <c r="F84" s="155" t="s">
        <v>27</v>
      </c>
      <c r="G84" s="192">
        <v>30</v>
      </c>
      <c r="H84" s="214" t="s">
        <v>59</v>
      </c>
      <c r="I84" s="194">
        <f>G84*2</f>
        <v>60</v>
      </c>
      <c r="J84" s="1"/>
      <c r="K84" s="16">
        <f>IF(J84*G84&gt;I84,I84,G84*J84)</f>
        <v>0</v>
      </c>
      <c r="L84" s="99"/>
      <c r="M84" s="1"/>
      <c r="N84" s="5"/>
      <c r="O84" s="99"/>
    </row>
    <row r="85" spans="2:15" ht="21" customHeight="1">
      <c r="B85" s="260"/>
      <c r="C85" s="263"/>
      <c r="D85" s="266"/>
      <c r="E85" s="269"/>
      <c r="F85" s="150" t="s">
        <v>28</v>
      </c>
      <c r="G85" s="198">
        <v>25</v>
      </c>
      <c r="H85" s="215" t="s">
        <v>59</v>
      </c>
      <c r="I85" s="200">
        <f>G85*2</f>
        <v>50</v>
      </c>
      <c r="J85" s="2"/>
      <c r="K85" s="18">
        <f aca="true" t="shared" si="5" ref="K85:K102">IF(J85*G85&gt;I85,I85,G85*J85)</f>
        <v>0</v>
      </c>
      <c r="L85" s="101"/>
      <c r="M85" s="2"/>
      <c r="N85" s="7"/>
      <c r="O85" s="101"/>
    </row>
    <row r="86" spans="2:15" ht="21" customHeight="1">
      <c r="B86" s="260"/>
      <c r="C86" s="263"/>
      <c r="D86" s="266"/>
      <c r="E86" s="269"/>
      <c r="F86" s="156" t="s">
        <v>29</v>
      </c>
      <c r="G86" s="198">
        <v>25</v>
      </c>
      <c r="H86" s="215" t="str">
        <f aca="true" t="shared" si="6" ref="H86:H101">H85</f>
        <v>por ano/fração</v>
      </c>
      <c r="I86" s="200">
        <f aca="true" t="shared" si="7" ref="I86:I102">G86*2</f>
        <v>50</v>
      </c>
      <c r="J86" s="2"/>
      <c r="K86" s="18">
        <f t="shared" si="5"/>
        <v>0</v>
      </c>
      <c r="L86" s="101"/>
      <c r="M86" s="2"/>
      <c r="N86" s="7"/>
      <c r="O86" s="101"/>
    </row>
    <row r="87" spans="2:15" ht="21" customHeight="1">
      <c r="B87" s="260"/>
      <c r="C87" s="263"/>
      <c r="D87" s="266"/>
      <c r="E87" s="269"/>
      <c r="F87" s="150" t="s">
        <v>30</v>
      </c>
      <c r="G87" s="198">
        <v>12</v>
      </c>
      <c r="H87" s="215" t="str">
        <f t="shared" si="6"/>
        <v>por ano/fração</v>
      </c>
      <c r="I87" s="200">
        <f t="shared" si="7"/>
        <v>24</v>
      </c>
      <c r="J87" s="2"/>
      <c r="K87" s="18">
        <f t="shared" si="5"/>
        <v>0</v>
      </c>
      <c r="L87" s="101"/>
      <c r="M87" s="2"/>
      <c r="N87" s="7"/>
      <c r="O87" s="101"/>
    </row>
    <row r="88" spans="2:15" ht="21" customHeight="1">
      <c r="B88" s="260"/>
      <c r="C88" s="263"/>
      <c r="D88" s="266"/>
      <c r="E88" s="269"/>
      <c r="F88" s="156" t="s">
        <v>31</v>
      </c>
      <c r="G88" s="198">
        <v>6</v>
      </c>
      <c r="H88" s="215" t="str">
        <f t="shared" si="6"/>
        <v>por ano/fração</v>
      </c>
      <c r="I88" s="200">
        <f t="shared" si="7"/>
        <v>12</v>
      </c>
      <c r="J88" s="2"/>
      <c r="K88" s="18">
        <f t="shared" si="5"/>
        <v>0</v>
      </c>
      <c r="L88" s="101"/>
      <c r="M88" s="2"/>
      <c r="N88" s="7"/>
      <c r="O88" s="101"/>
    </row>
    <row r="89" spans="2:15" ht="21" customHeight="1">
      <c r="B89" s="260"/>
      <c r="C89" s="263"/>
      <c r="D89" s="266"/>
      <c r="E89" s="269"/>
      <c r="F89" s="156" t="s">
        <v>32</v>
      </c>
      <c r="G89" s="198">
        <v>6</v>
      </c>
      <c r="H89" s="215" t="str">
        <f t="shared" si="6"/>
        <v>por ano/fração</v>
      </c>
      <c r="I89" s="200">
        <f t="shared" si="7"/>
        <v>12</v>
      </c>
      <c r="J89" s="2"/>
      <c r="K89" s="18">
        <f t="shared" si="5"/>
        <v>0</v>
      </c>
      <c r="L89" s="101"/>
      <c r="M89" s="2"/>
      <c r="N89" s="7"/>
      <c r="O89" s="101"/>
    </row>
    <row r="90" spans="2:15" ht="21" customHeight="1">
      <c r="B90" s="260"/>
      <c r="C90" s="263"/>
      <c r="D90" s="266"/>
      <c r="E90" s="269"/>
      <c r="F90" s="156" t="s">
        <v>33</v>
      </c>
      <c r="G90" s="198">
        <v>15</v>
      </c>
      <c r="H90" s="215" t="str">
        <f t="shared" si="6"/>
        <v>por ano/fração</v>
      </c>
      <c r="I90" s="200">
        <f t="shared" si="7"/>
        <v>30</v>
      </c>
      <c r="J90" s="2"/>
      <c r="K90" s="18">
        <f t="shared" si="5"/>
        <v>0</v>
      </c>
      <c r="L90" s="101"/>
      <c r="M90" s="2"/>
      <c r="N90" s="7"/>
      <c r="O90" s="101"/>
    </row>
    <row r="91" spans="2:15" ht="21" customHeight="1">
      <c r="B91" s="260"/>
      <c r="C91" s="263"/>
      <c r="D91" s="266"/>
      <c r="E91" s="269"/>
      <c r="F91" s="156" t="s">
        <v>34</v>
      </c>
      <c r="G91" s="198">
        <v>3</v>
      </c>
      <c r="H91" s="215" t="str">
        <f t="shared" si="6"/>
        <v>por ano/fração</v>
      </c>
      <c r="I91" s="200">
        <f t="shared" si="7"/>
        <v>6</v>
      </c>
      <c r="J91" s="2"/>
      <c r="K91" s="18">
        <f t="shared" si="5"/>
        <v>0</v>
      </c>
      <c r="L91" s="101"/>
      <c r="M91" s="2"/>
      <c r="N91" s="7"/>
      <c r="O91" s="101"/>
    </row>
    <row r="92" spans="2:15" ht="21" customHeight="1">
      <c r="B92" s="260"/>
      <c r="C92" s="263"/>
      <c r="D92" s="266"/>
      <c r="E92" s="269"/>
      <c r="F92" s="143" t="s">
        <v>35</v>
      </c>
      <c r="G92" s="183">
        <v>20</v>
      </c>
      <c r="H92" s="215" t="str">
        <f t="shared" si="6"/>
        <v>por ano/fração</v>
      </c>
      <c r="I92" s="200">
        <f t="shared" si="7"/>
        <v>40</v>
      </c>
      <c r="J92" s="2"/>
      <c r="K92" s="18">
        <f t="shared" si="5"/>
        <v>0</v>
      </c>
      <c r="L92" s="101"/>
      <c r="M92" s="2"/>
      <c r="N92" s="7"/>
      <c r="O92" s="101"/>
    </row>
    <row r="93" spans="2:15" ht="21" customHeight="1">
      <c r="B93" s="260"/>
      <c r="C93" s="263"/>
      <c r="D93" s="266"/>
      <c r="E93" s="269"/>
      <c r="F93" s="143" t="s">
        <v>36</v>
      </c>
      <c r="G93" s="183">
        <v>18</v>
      </c>
      <c r="H93" s="215" t="str">
        <f t="shared" si="6"/>
        <v>por ano/fração</v>
      </c>
      <c r="I93" s="200">
        <f t="shared" si="7"/>
        <v>36</v>
      </c>
      <c r="J93" s="2"/>
      <c r="K93" s="18">
        <f t="shared" si="5"/>
        <v>0</v>
      </c>
      <c r="L93" s="101"/>
      <c r="M93" s="2"/>
      <c r="N93" s="7"/>
      <c r="O93" s="101"/>
    </row>
    <row r="94" spans="2:15" ht="21" customHeight="1">
      <c r="B94" s="260"/>
      <c r="C94" s="263"/>
      <c r="D94" s="266"/>
      <c r="E94" s="269"/>
      <c r="F94" s="143" t="s">
        <v>37</v>
      </c>
      <c r="G94" s="183">
        <v>16</v>
      </c>
      <c r="H94" s="215" t="str">
        <f t="shared" si="6"/>
        <v>por ano/fração</v>
      </c>
      <c r="I94" s="200">
        <f t="shared" si="7"/>
        <v>32</v>
      </c>
      <c r="J94" s="2"/>
      <c r="K94" s="18">
        <f t="shared" si="5"/>
        <v>0</v>
      </c>
      <c r="L94" s="101"/>
      <c r="M94" s="2"/>
      <c r="N94" s="7"/>
      <c r="O94" s="101"/>
    </row>
    <row r="95" spans="2:15" ht="21" customHeight="1">
      <c r="B95" s="260"/>
      <c r="C95" s="263"/>
      <c r="D95" s="267"/>
      <c r="E95" s="269"/>
      <c r="F95" s="150" t="s">
        <v>38</v>
      </c>
      <c r="G95" s="198">
        <v>18</v>
      </c>
      <c r="H95" s="215" t="str">
        <f t="shared" si="6"/>
        <v>por ano/fração</v>
      </c>
      <c r="I95" s="200">
        <f t="shared" si="7"/>
        <v>36</v>
      </c>
      <c r="J95" s="2"/>
      <c r="K95" s="18">
        <f t="shared" si="5"/>
        <v>0</v>
      </c>
      <c r="L95" s="101"/>
      <c r="M95" s="2"/>
      <c r="N95" s="7"/>
      <c r="O95" s="101"/>
    </row>
    <row r="96" spans="2:15" ht="21" customHeight="1">
      <c r="B96" s="260"/>
      <c r="C96" s="263"/>
      <c r="D96" s="267"/>
      <c r="E96" s="269"/>
      <c r="F96" s="150" t="s">
        <v>39</v>
      </c>
      <c r="G96" s="198">
        <v>18</v>
      </c>
      <c r="H96" s="215" t="str">
        <f t="shared" si="6"/>
        <v>por ano/fração</v>
      </c>
      <c r="I96" s="200">
        <f t="shared" si="7"/>
        <v>36</v>
      </c>
      <c r="J96" s="2"/>
      <c r="K96" s="18">
        <f t="shared" si="5"/>
        <v>0</v>
      </c>
      <c r="L96" s="101"/>
      <c r="M96" s="2"/>
      <c r="N96" s="7"/>
      <c r="O96" s="101"/>
    </row>
    <row r="97" spans="2:15" ht="21" customHeight="1">
      <c r="B97" s="260"/>
      <c r="C97" s="263"/>
      <c r="D97" s="267"/>
      <c r="E97" s="269"/>
      <c r="F97" s="150" t="s">
        <v>40</v>
      </c>
      <c r="G97" s="198">
        <v>2</v>
      </c>
      <c r="H97" s="215" t="str">
        <f t="shared" si="6"/>
        <v>por ano/fração</v>
      </c>
      <c r="I97" s="200">
        <f t="shared" si="7"/>
        <v>4</v>
      </c>
      <c r="J97" s="2"/>
      <c r="K97" s="18">
        <f t="shared" si="5"/>
        <v>0</v>
      </c>
      <c r="L97" s="101"/>
      <c r="M97" s="2"/>
      <c r="N97" s="7"/>
      <c r="O97" s="101"/>
    </row>
    <row r="98" spans="2:15" ht="21" customHeight="1">
      <c r="B98" s="260"/>
      <c r="C98" s="263"/>
      <c r="D98" s="267"/>
      <c r="E98" s="269"/>
      <c r="F98" s="150" t="s">
        <v>41</v>
      </c>
      <c r="G98" s="198">
        <v>15</v>
      </c>
      <c r="H98" s="215" t="str">
        <f t="shared" si="6"/>
        <v>por ano/fração</v>
      </c>
      <c r="I98" s="200">
        <f t="shared" si="7"/>
        <v>30</v>
      </c>
      <c r="J98" s="2"/>
      <c r="K98" s="18">
        <f t="shared" si="5"/>
        <v>0</v>
      </c>
      <c r="L98" s="101"/>
      <c r="M98" s="2"/>
      <c r="N98" s="7"/>
      <c r="O98" s="101"/>
    </row>
    <row r="99" spans="2:15" ht="21" customHeight="1">
      <c r="B99" s="260"/>
      <c r="C99" s="263"/>
      <c r="D99" s="267"/>
      <c r="E99" s="269"/>
      <c r="F99" s="150" t="s">
        <v>42</v>
      </c>
      <c r="G99" s="198">
        <v>5</v>
      </c>
      <c r="H99" s="215" t="str">
        <f t="shared" si="6"/>
        <v>por ano/fração</v>
      </c>
      <c r="I99" s="200">
        <f t="shared" si="7"/>
        <v>10</v>
      </c>
      <c r="J99" s="2"/>
      <c r="K99" s="18">
        <f t="shared" si="5"/>
        <v>0</v>
      </c>
      <c r="L99" s="101"/>
      <c r="M99" s="2"/>
      <c r="N99" s="7"/>
      <c r="O99" s="101"/>
    </row>
    <row r="100" spans="2:15" ht="21" customHeight="1">
      <c r="B100" s="260"/>
      <c r="C100" s="263"/>
      <c r="D100" s="267"/>
      <c r="E100" s="269"/>
      <c r="F100" s="150" t="s">
        <v>43</v>
      </c>
      <c r="G100" s="198">
        <v>5</v>
      </c>
      <c r="H100" s="215" t="str">
        <f t="shared" si="6"/>
        <v>por ano/fração</v>
      </c>
      <c r="I100" s="200">
        <f t="shared" si="7"/>
        <v>10</v>
      </c>
      <c r="J100" s="2"/>
      <c r="K100" s="18">
        <f t="shared" si="5"/>
        <v>0</v>
      </c>
      <c r="L100" s="101"/>
      <c r="M100" s="2"/>
      <c r="N100" s="7"/>
      <c r="O100" s="101"/>
    </row>
    <row r="101" spans="2:15" ht="21" customHeight="1">
      <c r="B101" s="260"/>
      <c r="C101" s="263"/>
      <c r="D101" s="267"/>
      <c r="E101" s="269"/>
      <c r="F101" s="150" t="s">
        <v>44</v>
      </c>
      <c r="G101" s="198">
        <v>7.5</v>
      </c>
      <c r="H101" s="215" t="str">
        <f t="shared" si="6"/>
        <v>por ano/fração</v>
      </c>
      <c r="I101" s="200">
        <f t="shared" si="7"/>
        <v>15</v>
      </c>
      <c r="J101" s="2"/>
      <c r="K101" s="18">
        <f t="shared" si="5"/>
        <v>0</v>
      </c>
      <c r="L101" s="101"/>
      <c r="M101" s="2"/>
      <c r="N101" s="7"/>
      <c r="O101" s="101"/>
    </row>
    <row r="102" spans="2:15" ht="21" customHeight="1" thickBot="1">
      <c r="B102" s="260"/>
      <c r="C102" s="263"/>
      <c r="D102" s="267"/>
      <c r="E102" s="269"/>
      <c r="F102" s="150" t="s">
        <v>45</v>
      </c>
      <c r="G102" s="198">
        <v>2</v>
      </c>
      <c r="H102" s="216" t="s">
        <v>63</v>
      </c>
      <c r="I102" s="216">
        <f t="shared" si="7"/>
        <v>4</v>
      </c>
      <c r="J102" s="119"/>
      <c r="K102" s="29">
        <f t="shared" si="5"/>
        <v>0</v>
      </c>
      <c r="L102" s="121"/>
      <c r="M102" s="119"/>
      <c r="N102" s="120"/>
      <c r="O102" s="121"/>
    </row>
    <row r="103" spans="2:15" ht="21" customHeight="1" thickBot="1">
      <c r="B103" s="260"/>
      <c r="C103" s="263"/>
      <c r="D103" s="153"/>
      <c r="E103" s="153"/>
      <c r="F103" s="153"/>
      <c r="G103" s="207"/>
      <c r="H103" s="207"/>
      <c r="I103" s="217"/>
      <c r="J103" s="37"/>
      <c r="K103" s="38">
        <f>IF(SUM(K84:K102)&gt;=E84,E84,SUM(K84:K102))</f>
        <v>0</v>
      </c>
      <c r="L103" s="39"/>
      <c r="M103" s="37"/>
      <c r="N103" s="38"/>
      <c r="O103" s="39"/>
    </row>
    <row r="104" spans="2:15" ht="21" customHeight="1">
      <c r="B104" s="260"/>
      <c r="C104" s="263"/>
      <c r="D104" s="265" t="s">
        <v>46</v>
      </c>
      <c r="E104" s="268">
        <v>60</v>
      </c>
      <c r="F104" s="148" t="s">
        <v>47</v>
      </c>
      <c r="G104" s="192">
        <v>4.5</v>
      </c>
      <c r="H104" s="218" t="s">
        <v>64</v>
      </c>
      <c r="I104" s="219">
        <f>G104*3</f>
        <v>13.5</v>
      </c>
      <c r="J104" s="1"/>
      <c r="K104" s="16">
        <f aca="true" t="shared" si="8" ref="K104:K111">IF(J104*G104&gt;I104,I104,G104*J104)</f>
        <v>0</v>
      </c>
      <c r="L104" s="99"/>
      <c r="M104" s="1"/>
      <c r="N104" s="5"/>
      <c r="O104" s="99"/>
    </row>
    <row r="105" spans="2:15" ht="21" customHeight="1">
      <c r="B105" s="261"/>
      <c r="C105" s="264"/>
      <c r="D105" s="270"/>
      <c r="E105" s="271"/>
      <c r="F105" s="158" t="s">
        <v>48</v>
      </c>
      <c r="G105" s="198">
        <v>4</v>
      </c>
      <c r="H105" s="220" t="s">
        <v>64</v>
      </c>
      <c r="I105" s="221">
        <f>G105*3</f>
        <v>12</v>
      </c>
      <c r="J105" s="2"/>
      <c r="K105" s="18">
        <f t="shared" si="8"/>
        <v>0</v>
      </c>
      <c r="L105" s="101"/>
      <c r="M105" s="2"/>
      <c r="N105" s="7"/>
      <c r="O105" s="101"/>
    </row>
    <row r="106" spans="2:15" ht="21" customHeight="1">
      <c r="B106" s="261"/>
      <c r="C106" s="264"/>
      <c r="D106" s="270"/>
      <c r="E106" s="271"/>
      <c r="F106" s="158" t="s">
        <v>65</v>
      </c>
      <c r="G106" s="198">
        <v>2</v>
      </c>
      <c r="H106" s="220" t="s">
        <v>64</v>
      </c>
      <c r="I106" s="221">
        <v>8</v>
      </c>
      <c r="J106" s="2"/>
      <c r="K106" s="18">
        <f t="shared" si="8"/>
        <v>0</v>
      </c>
      <c r="L106" s="101"/>
      <c r="M106" s="2"/>
      <c r="N106" s="7"/>
      <c r="O106" s="101"/>
    </row>
    <row r="107" spans="2:15" ht="21" customHeight="1">
      <c r="B107" s="261"/>
      <c r="C107" s="264"/>
      <c r="D107" s="270"/>
      <c r="E107" s="271"/>
      <c r="F107" s="158" t="s">
        <v>49</v>
      </c>
      <c r="G107" s="198">
        <v>3</v>
      </c>
      <c r="H107" s="220" t="s">
        <v>66</v>
      </c>
      <c r="I107" s="221">
        <v>12</v>
      </c>
      <c r="J107" s="2"/>
      <c r="K107" s="18">
        <f t="shared" si="8"/>
        <v>0</v>
      </c>
      <c r="L107" s="101"/>
      <c r="M107" s="2"/>
      <c r="N107" s="7"/>
      <c r="O107" s="101"/>
    </row>
    <row r="108" spans="2:15" ht="21" customHeight="1">
      <c r="B108" s="261"/>
      <c r="C108" s="264"/>
      <c r="D108" s="270"/>
      <c r="E108" s="271"/>
      <c r="F108" s="158" t="s">
        <v>58</v>
      </c>
      <c r="G108" s="198">
        <v>4</v>
      </c>
      <c r="H108" s="215" t="s">
        <v>59</v>
      </c>
      <c r="I108" s="221">
        <v>8</v>
      </c>
      <c r="J108" s="2"/>
      <c r="K108" s="18">
        <f t="shared" si="8"/>
        <v>0</v>
      </c>
      <c r="L108" s="101"/>
      <c r="M108" s="2"/>
      <c r="N108" s="7"/>
      <c r="O108" s="101"/>
    </row>
    <row r="109" spans="2:15" ht="21" customHeight="1">
      <c r="B109" s="261"/>
      <c r="C109" s="264"/>
      <c r="D109" s="270"/>
      <c r="E109" s="271"/>
      <c r="F109" s="158" t="s">
        <v>50</v>
      </c>
      <c r="G109" s="198">
        <v>1</v>
      </c>
      <c r="H109" s="220" t="s">
        <v>64</v>
      </c>
      <c r="I109" s="221">
        <v>3</v>
      </c>
      <c r="J109" s="2"/>
      <c r="K109" s="18">
        <f t="shared" si="8"/>
        <v>0</v>
      </c>
      <c r="L109" s="101"/>
      <c r="M109" s="2"/>
      <c r="N109" s="7"/>
      <c r="O109" s="101"/>
    </row>
    <row r="110" spans="2:15" ht="21" customHeight="1">
      <c r="B110" s="261"/>
      <c r="C110" s="264"/>
      <c r="D110" s="270"/>
      <c r="E110" s="271"/>
      <c r="F110" s="158" t="s">
        <v>51</v>
      </c>
      <c r="G110" s="198">
        <v>6</v>
      </c>
      <c r="H110" s="215" t="s">
        <v>59</v>
      </c>
      <c r="I110" s="221">
        <v>12</v>
      </c>
      <c r="J110" s="2"/>
      <c r="K110" s="18">
        <f t="shared" si="8"/>
        <v>0</v>
      </c>
      <c r="L110" s="101"/>
      <c r="M110" s="2"/>
      <c r="N110" s="7"/>
      <c r="O110" s="101"/>
    </row>
    <row r="111" spans="2:15" ht="21" customHeight="1" thickBot="1">
      <c r="B111" s="261"/>
      <c r="C111" s="264"/>
      <c r="D111" s="270"/>
      <c r="E111" s="271"/>
      <c r="F111" s="158" t="s">
        <v>52</v>
      </c>
      <c r="G111" s="198">
        <v>3</v>
      </c>
      <c r="H111" s="216" t="s">
        <v>59</v>
      </c>
      <c r="I111" s="221">
        <v>6</v>
      </c>
      <c r="J111" s="2"/>
      <c r="K111" s="18">
        <f t="shared" si="8"/>
        <v>0</v>
      </c>
      <c r="L111" s="101"/>
      <c r="M111" s="2"/>
      <c r="N111" s="7"/>
      <c r="O111" s="101"/>
    </row>
    <row r="112" spans="2:15" ht="15" thickBot="1">
      <c r="B112" s="63"/>
      <c r="C112" s="64"/>
      <c r="D112" s="59"/>
      <c r="E112" s="59"/>
      <c r="F112" s="59"/>
      <c r="G112" s="60"/>
      <c r="H112" s="60"/>
      <c r="I112" s="60"/>
      <c r="J112" s="19"/>
      <c r="K112" s="20">
        <f>IF(SUM(K104:K111)&gt;=E104,E104,SUM(K104:K111))</f>
        <v>0</v>
      </c>
      <c r="L112" s="21"/>
      <c r="M112" s="19"/>
      <c r="N112" s="20"/>
      <c r="O112" s="21"/>
    </row>
    <row r="113" spans="2:15" ht="20" customHeight="1" thickBot="1">
      <c r="B113" s="61" t="s">
        <v>53</v>
      </c>
      <c r="C113" s="62">
        <v>200</v>
      </c>
      <c r="D113" s="34"/>
      <c r="E113" s="34"/>
      <c r="F113" s="34"/>
      <c r="G113" s="65"/>
      <c r="H113" s="66" t="s">
        <v>25</v>
      </c>
      <c r="I113" s="66"/>
      <c r="J113" s="34"/>
      <c r="K113" s="35">
        <f>(K112+K103)</f>
        <v>0</v>
      </c>
      <c r="L113" s="36"/>
      <c r="M113" s="34"/>
      <c r="N113" s="35"/>
      <c r="O113" s="36"/>
    </row>
    <row r="114" spans="2:15" ht="20" customHeight="1" thickBot="1">
      <c r="B114" s="67" t="s">
        <v>54</v>
      </c>
      <c r="C114" s="68">
        <f>C113+C83+C64</f>
        <v>600</v>
      </c>
      <c r="D114" s="69"/>
      <c r="E114" s="69"/>
      <c r="F114" s="69"/>
      <c r="G114" s="40"/>
      <c r="H114" s="70" t="s">
        <v>54</v>
      </c>
      <c r="I114" s="70"/>
      <c r="J114" s="40"/>
      <c r="K114" s="41">
        <f>(K64*0.6+K83*E119+K113*E120)/10</f>
        <v>0</v>
      </c>
      <c r="L114" s="42"/>
      <c r="M114" s="40"/>
      <c r="N114" s="41"/>
      <c r="O114" s="42"/>
    </row>
    <row r="116" spans="6:7" ht="15">
      <c r="F116" s="71"/>
      <c r="G116" s="72"/>
    </row>
    <row r="117" spans="6:7" ht="15">
      <c r="F117" s="71"/>
      <c r="G117" s="72"/>
    </row>
    <row r="118" spans="4:7" ht="15">
      <c r="D118" s="71" t="s">
        <v>55</v>
      </c>
      <c r="E118" s="73">
        <v>0.4</v>
      </c>
      <c r="F118" s="71"/>
      <c r="G118" s="72"/>
    </row>
    <row r="119" spans="4:7" ht="15">
      <c r="D119" s="71" t="s">
        <v>56</v>
      </c>
      <c r="E119" s="73">
        <v>0.4</v>
      </c>
      <c r="F119" s="71"/>
      <c r="G119" s="72"/>
    </row>
    <row r="120" spans="4:7" ht="15">
      <c r="D120" s="71" t="s">
        <v>57</v>
      </c>
      <c r="E120" s="73">
        <v>0.2</v>
      </c>
      <c r="F120" s="71"/>
      <c r="G120" s="72"/>
    </row>
    <row r="121" spans="4:7" ht="15">
      <c r="D121" s="71"/>
      <c r="E121" s="74">
        <v>100</v>
      </c>
      <c r="F121" s="71"/>
      <c r="G121" s="72"/>
    </row>
    <row r="122" spans="4:7" ht="15">
      <c r="D122" s="71"/>
      <c r="E122" s="71"/>
      <c r="F122" s="71"/>
      <c r="G122" s="72"/>
    </row>
  </sheetData>
  <sheetProtection password="CA0B" sheet="1" objects="1" scenarios="1"/>
  <mergeCells count="42">
    <mergeCell ref="B65:B82"/>
    <mergeCell ref="C65:C82"/>
    <mergeCell ref="D65:D72"/>
    <mergeCell ref="E65:E72"/>
    <mergeCell ref="D74:D75"/>
    <mergeCell ref="E74:E75"/>
    <mergeCell ref="D77:D81"/>
    <mergeCell ref="E77:E81"/>
    <mergeCell ref="B84:B111"/>
    <mergeCell ref="C84:C111"/>
    <mergeCell ref="D84:D102"/>
    <mergeCell ref="E84:E102"/>
    <mergeCell ref="D104:D111"/>
    <mergeCell ref="E104:E111"/>
    <mergeCell ref="M8:O8"/>
    <mergeCell ref="J7:O7"/>
    <mergeCell ref="J8:L8"/>
    <mergeCell ref="E56:E59"/>
    <mergeCell ref="D39:D46"/>
    <mergeCell ref="E39:E46"/>
    <mergeCell ref="E48:E54"/>
    <mergeCell ref="D56:D59"/>
    <mergeCell ref="G9:I9"/>
    <mergeCell ref="D21:D23"/>
    <mergeCell ref="D48:D54"/>
    <mergeCell ref="E21:E23"/>
    <mergeCell ref="D25:D37"/>
    <mergeCell ref="E25:E37"/>
    <mergeCell ref="D16:D19"/>
    <mergeCell ref="D11:D14"/>
    <mergeCell ref="B5:H5"/>
    <mergeCell ref="B2:O2"/>
    <mergeCell ref="B3:O3"/>
    <mergeCell ref="B4:O4"/>
    <mergeCell ref="B6:O6"/>
    <mergeCell ref="E11:E14"/>
    <mergeCell ref="B11:B63"/>
    <mergeCell ref="C11:C63"/>
    <mergeCell ref="F21:F22"/>
    <mergeCell ref="D61:D62"/>
    <mergeCell ref="E61:E62"/>
    <mergeCell ref="E16:E19"/>
  </mergeCells>
  <printOptions/>
  <pageMargins left="0.34" right="0.34" top="0.44" bottom="0.4724409448818898" header="0.31496062992125984" footer="0.31496062992125984"/>
  <pageSetup fitToHeight="0" horizontalDpi="600" verticalDpi="600" orientation="landscape" paperSize="9" scale="47" r:id="rId1"/>
  <rowBreaks count="2" manualBreakCount="2">
    <brk id="47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 topLeftCell="A1">
      <selection activeCell="A19" sqref="A19"/>
    </sheetView>
  </sheetViews>
  <sheetFormatPr defaultColWidth="17.57421875" defaultRowHeight="15"/>
  <cols>
    <col min="1" max="1" width="39.00390625" style="0" customWidth="1"/>
  </cols>
  <sheetData>
    <row r="1" spans="1:5" ht="15">
      <c r="A1" s="285" t="s">
        <v>173</v>
      </c>
      <c r="B1" s="285"/>
      <c r="C1" s="285"/>
      <c r="D1" s="285"/>
      <c r="E1" s="285"/>
    </row>
    <row r="2" spans="1:5" ht="15">
      <c r="A2" s="286" t="s">
        <v>174</v>
      </c>
      <c r="B2" s="287"/>
      <c r="C2" s="287"/>
      <c r="D2" s="287"/>
      <c r="E2" s="287"/>
    </row>
    <row r="3" spans="1:5" ht="15" thickBot="1">
      <c r="A3" s="285"/>
      <c r="B3" s="288" t="s">
        <v>175</v>
      </c>
      <c r="C3" s="288" t="s">
        <v>176</v>
      </c>
      <c r="D3" s="288" t="s">
        <v>177</v>
      </c>
      <c r="E3" s="289"/>
    </row>
    <row r="4" spans="1:5" ht="15" thickBot="1">
      <c r="A4" s="290" t="s">
        <v>178</v>
      </c>
      <c r="B4" s="291"/>
      <c r="C4" s="291"/>
      <c r="D4" s="292"/>
      <c r="E4" s="293" t="s">
        <v>179</v>
      </c>
    </row>
    <row r="5" spans="1:5" ht="15" thickBot="1">
      <c r="A5" s="294" t="s">
        <v>180</v>
      </c>
      <c r="B5" s="295">
        <v>10</v>
      </c>
      <c r="C5" s="288">
        <v>15</v>
      </c>
      <c r="D5" s="296">
        <v>20</v>
      </c>
      <c r="E5" s="297"/>
    </row>
    <row r="6" spans="1:5" ht="15" thickBot="1">
      <c r="A6" s="294" t="s">
        <v>181</v>
      </c>
      <c r="B6" s="295">
        <v>10</v>
      </c>
      <c r="C6" s="288">
        <v>15</v>
      </c>
      <c r="D6" s="296">
        <v>20</v>
      </c>
      <c r="E6" s="297"/>
    </row>
    <row r="7" spans="1:5" ht="15" thickBot="1">
      <c r="A7" s="298" t="s">
        <v>182</v>
      </c>
      <c r="B7" s="295"/>
      <c r="C7" s="288"/>
      <c r="D7" s="296"/>
      <c r="E7" s="297"/>
    </row>
    <row r="8" spans="1:5" ht="15" thickBot="1">
      <c r="A8" s="294" t="s">
        <v>183</v>
      </c>
      <c r="B8" s="295">
        <v>8</v>
      </c>
      <c r="C8" s="288">
        <v>10</v>
      </c>
      <c r="D8" s="296">
        <v>12</v>
      </c>
      <c r="E8" s="297"/>
    </row>
    <row r="9" spans="1:5" ht="15" thickBot="1">
      <c r="A9" s="294" t="s">
        <v>184</v>
      </c>
      <c r="B9" s="295">
        <v>7</v>
      </c>
      <c r="C9" s="288">
        <v>9</v>
      </c>
      <c r="D9" s="296">
        <v>11</v>
      </c>
      <c r="E9" s="297"/>
    </row>
    <row r="10" spans="1:5" ht="15" thickBot="1">
      <c r="A10" s="294" t="s">
        <v>185</v>
      </c>
      <c r="B10" s="295">
        <v>6</v>
      </c>
      <c r="C10" s="288">
        <v>7</v>
      </c>
      <c r="D10" s="296">
        <v>8</v>
      </c>
      <c r="E10" s="297"/>
    </row>
    <row r="11" spans="1:5" ht="15" thickBot="1">
      <c r="A11" s="298" t="s">
        <v>186</v>
      </c>
      <c r="B11" s="295"/>
      <c r="C11" s="288"/>
      <c r="D11" s="296"/>
      <c r="E11" s="297"/>
    </row>
    <row r="12" spans="1:5" ht="15" thickBot="1">
      <c r="A12" s="294" t="s">
        <v>187</v>
      </c>
      <c r="B12" s="295">
        <v>10</v>
      </c>
      <c r="C12" s="288">
        <v>14</v>
      </c>
      <c r="D12" s="296">
        <v>19</v>
      </c>
      <c r="E12" s="297"/>
    </row>
    <row r="13" spans="1:5" ht="15" thickBot="1">
      <c r="A13" s="294" t="s">
        <v>188</v>
      </c>
      <c r="B13" s="295">
        <v>8</v>
      </c>
      <c r="C13" s="288">
        <v>13</v>
      </c>
      <c r="D13" s="296">
        <v>19</v>
      </c>
      <c r="E13" s="297"/>
    </row>
    <row r="14" spans="1:5" ht="15" thickBot="1">
      <c r="A14" s="294" t="s">
        <v>189</v>
      </c>
      <c r="B14" s="295">
        <v>8</v>
      </c>
      <c r="C14" s="288">
        <v>13</v>
      </c>
      <c r="D14" s="296">
        <v>19</v>
      </c>
      <c r="E14" s="297"/>
    </row>
    <row r="15" spans="1:5" ht="15" thickBot="1">
      <c r="A15" s="294" t="s">
        <v>190</v>
      </c>
      <c r="B15" s="295">
        <v>8</v>
      </c>
      <c r="C15" s="288">
        <v>13</v>
      </c>
      <c r="D15" s="296">
        <v>19</v>
      </c>
      <c r="E15" s="297"/>
    </row>
    <row r="16" spans="1:5" ht="15" thickBot="1">
      <c r="A16" s="294" t="s">
        <v>191</v>
      </c>
      <c r="B16" s="295">
        <v>8</v>
      </c>
      <c r="C16" s="288">
        <v>13</v>
      </c>
      <c r="D16" s="296">
        <v>19</v>
      </c>
      <c r="E16" s="297"/>
    </row>
    <row r="17" spans="1:5" ht="15" thickBot="1">
      <c r="A17" s="294" t="s">
        <v>214</v>
      </c>
      <c r="B17" s="295">
        <v>8</v>
      </c>
      <c r="C17" s="288">
        <v>13</v>
      </c>
      <c r="D17" s="296">
        <v>19</v>
      </c>
      <c r="E17" s="297"/>
    </row>
    <row r="18" spans="1:5" ht="15" thickBot="1">
      <c r="A18" s="294" t="s">
        <v>192</v>
      </c>
      <c r="B18" s="295">
        <v>8</v>
      </c>
      <c r="C18" s="288">
        <v>13</v>
      </c>
      <c r="D18" s="296">
        <v>19</v>
      </c>
      <c r="E18" s="297"/>
    </row>
    <row r="19" spans="1:5" ht="15" thickBot="1">
      <c r="A19" s="294" t="s">
        <v>193</v>
      </c>
      <c r="B19" s="295">
        <v>8</v>
      </c>
      <c r="C19" s="288">
        <v>13</v>
      </c>
      <c r="D19" s="296">
        <v>19</v>
      </c>
      <c r="E19" s="297"/>
    </row>
    <row r="20" spans="1:5" ht="15" thickBot="1">
      <c r="A20" s="294" t="s">
        <v>194</v>
      </c>
      <c r="B20" s="295">
        <v>8</v>
      </c>
      <c r="C20" s="288">
        <v>13</v>
      </c>
      <c r="D20" s="296">
        <v>19</v>
      </c>
      <c r="E20" s="297"/>
    </row>
    <row r="21" spans="1:5" ht="15" thickBot="1">
      <c r="A21" s="294" t="s">
        <v>195</v>
      </c>
      <c r="B21" s="295">
        <v>8</v>
      </c>
      <c r="C21" s="288">
        <v>13</v>
      </c>
      <c r="D21" s="296">
        <v>19</v>
      </c>
      <c r="E21" s="297"/>
    </row>
    <row r="22" spans="1:5" ht="15" thickBot="1">
      <c r="A22" s="294" t="s">
        <v>196</v>
      </c>
      <c r="B22" s="295">
        <v>8</v>
      </c>
      <c r="C22" s="288">
        <v>13</v>
      </c>
      <c r="D22" s="296">
        <v>19</v>
      </c>
      <c r="E22" s="297"/>
    </row>
    <row r="23" spans="1:5" ht="15" thickBot="1">
      <c r="A23" s="294" t="s">
        <v>197</v>
      </c>
      <c r="B23" s="295">
        <v>8</v>
      </c>
      <c r="C23" s="288">
        <v>13</v>
      </c>
      <c r="D23" s="296">
        <v>19</v>
      </c>
      <c r="E23" s="297"/>
    </row>
    <row r="24" spans="1:5" ht="15" thickBot="1">
      <c r="A24" s="294" t="s">
        <v>198</v>
      </c>
      <c r="B24" s="295">
        <v>8</v>
      </c>
      <c r="C24" s="288">
        <v>13</v>
      </c>
      <c r="D24" s="296">
        <v>19</v>
      </c>
      <c r="E24" s="297"/>
    </row>
    <row r="25" spans="1:5" ht="15" thickBot="1">
      <c r="A25" s="294" t="s">
        <v>199</v>
      </c>
      <c r="B25" s="295">
        <v>8</v>
      </c>
      <c r="C25" s="288">
        <v>13</v>
      </c>
      <c r="D25" s="296">
        <v>19</v>
      </c>
      <c r="E25" s="297"/>
    </row>
    <row r="26" spans="1:5" ht="15" thickBot="1">
      <c r="A26" s="294" t="s">
        <v>200</v>
      </c>
      <c r="B26" s="295">
        <v>6</v>
      </c>
      <c r="C26" s="288">
        <v>11</v>
      </c>
      <c r="D26" s="296">
        <v>12</v>
      </c>
      <c r="E26" s="297"/>
    </row>
    <row r="27" spans="1:5" ht="15" thickBot="1">
      <c r="A27" s="294" t="s">
        <v>201</v>
      </c>
      <c r="B27" s="295">
        <v>5</v>
      </c>
      <c r="C27" s="288">
        <v>6</v>
      </c>
      <c r="D27" s="296">
        <v>7</v>
      </c>
      <c r="E27" s="297"/>
    </row>
    <row r="28" spans="1:5" ht="15" thickBot="1">
      <c r="A28" s="294" t="s">
        <v>202</v>
      </c>
      <c r="B28" s="295">
        <v>4</v>
      </c>
      <c r="C28" s="288">
        <v>5</v>
      </c>
      <c r="D28" s="296">
        <v>6</v>
      </c>
      <c r="E28" s="297"/>
    </row>
    <row r="29" spans="1:5" ht="15" thickBot="1">
      <c r="A29" s="299" t="s">
        <v>203</v>
      </c>
      <c r="B29" s="295"/>
      <c r="C29" s="288"/>
      <c r="D29" s="296"/>
      <c r="E29" s="297"/>
    </row>
    <row r="30" spans="1:5" ht="15" thickBot="1">
      <c r="A30" s="294" t="s">
        <v>204</v>
      </c>
      <c r="B30" s="295">
        <v>8</v>
      </c>
      <c r="C30" s="288">
        <v>12</v>
      </c>
      <c r="D30" s="296">
        <v>17</v>
      </c>
      <c r="E30" s="297"/>
    </row>
    <row r="31" spans="1:5" ht="15" thickBot="1">
      <c r="A31" s="294" t="s">
        <v>205</v>
      </c>
      <c r="B31" s="295">
        <v>7</v>
      </c>
      <c r="C31" s="288">
        <v>12</v>
      </c>
      <c r="D31" s="296">
        <v>17</v>
      </c>
      <c r="E31" s="297"/>
    </row>
    <row r="32" spans="1:5" ht="15" thickBot="1">
      <c r="A32" s="294" t="s">
        <v>206</v>
      </c>
      <c r="B32" s="295">
        <v>6</v>
      </c>
      <c r="C32" s="288">
        <v>8</v>
      </c>
      <c r="D32" s="296">
        <v>10</v>
      </c>
      <c r="E32" s="297"/>
    </row>
    <row r="33" spans="1:5" ht="15" thickBot="1">
      <c r="A33" s="299" t="s">
        <v>207</v>
      </c>
      <c r="B33" s="295"/>
      <c r="C33" s="288"/>
      <c r="D33" s="296"/>
      <c r="E33" s="297"/>
    </row>
    <row r="34" spans="1:5" ht="15" thickBot="1">
      <c r="A34" s="294" t="s">
        <v>208</v>
      </c>
      <c r="B34" s="295">
        <v>7</v>
      </c>
      <c r="C34" s="288">
        <v>8</v>
      </c>
      <c r="D34" s="296">
        <v>10</v>
      </c>
      <c r="E34" s="297"/>
    </row>
    <row r="35" spans="1:5" ht="15" thickBot="1">
      <c r="A35" s="300" t="s">
        <v>209</v>
      </c>
      <c r="B35" s="295">
        <v>4</v>
      </c>
      <c r="C35" s="288">
        <v>5</v>
      </c>
      <c r="D35" s="296">
        <v>7</v>
      </c>
      <c r="E35" s="297"/>
    </row>
    <row r="36" spans="1:5" ht="15" thickBot="1">
      <c r="A36" s="301" t="s">
        <v>210</v>
      </c>
      <c r="B36" s="302">
        <v>4</v>
      </c>
      <c r="C36" s="303">
        <v>5</v>
      </c>
      <c r="D36" s="304">
        <v>7</v>
      </c>
      <c r="E36" s="297"/>
    </row>
    <row r="37" spans="1:5" ht="15">
      <c r="A37" s="305" t="s">
        <v>211</v>
      </c>
      <c r="B37" s="305"/>
      <c r="C37" s="305"/>
      <c r="D37" s="305"/>
      <c r="E37" s="305"/>
    </row>
    <row r="38" spans="1:5" ht="15">
      <c r="A38" s="306"/>
      <c r="B38" s="305"/>
      <c r="C38" s="305"/>
      <c r="D38" s="305"/>
      <c r="E38" s="305"/>
    </row>
    <row r="39" spans="1:5" ht="48">
      <c r="A39" s="307" t="s">
        <v>212</v>
      </c>
      <c r="B39" s="305"/>
      <c r="C39" s="305"/>
      <c r="D39" s="305"/>
      <c r="E39" s="305"/>
    </row>
    <row r="40" spans="1:5" ht="15">
      <c r="A40" s="306"/>
      <c r="B40" s="305"/>
      <c r="C40" s="305"/>
      <c r="D40" s="305"/>
      <c r="E40" s="305"/>
    </row>
    <row r="41" spans="1:5" ht="36">
      <c r="A41" s="307" t="s">
        <v>213</v>
      </c>
      <c r="B41" s="307"/>
      <c r="C41" s="307"/>
      <c r="D41" s="307"/>
      <c r="E41" s="307"/>
    </row>
  </sheetData>
  <sheetProtection password="CA0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Maria Inês Vilão Monteiro de Almeida</cp:lastModifiedBy>
  <cp:lastPrinted>2022-01-25T10:58:08Z</cp:lastPrinted>
  <dcterms:created xsi:type="dcterms:W3CDTF">2019-12-07T17:05:14Z</dcterms:created>
  <dcterms:modified xsi:type="dcterms:W3CDTF">2022-02-02T14:42:18Z</dcterms:modified>
  <cp:category/>
  <cp:version/>
  <cp:contentType/>
  <cp:contentStatus/>
</cp:coreProperties>
</file>