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0" yWindow="0" windowWidth="28800" windowHeight="11290" activeTab="1"/>
  </bookViews>
  <sheets>
    <sheet name="Identification" sheetId="4" r:id="rId1"/>
    <sheet name="Form" sheetId="1" r:id="rId2"/>
    <sheet name="Annex I" sheetId="3" r:id="rId3"/>
  </sheets>
  <definedNames>
    <definedName name="_xlnm.Print_Titles" localSheetId="1">'Form'!$1:$12</definedName>
  </definedNames>
  <calcPr calcId="162913"/>
</workbook>
</file>

<file path=xl/sharedStrings.xml><?xml version="1.0" encoding="utf-8"?>
<sst xmlns="http://schemas.openxmlformats.org/spreadsheetml/2006/main" count="265" uniqueCount="212">
  <si>
    <t>Nº</t>
  </si>
  <si>
    <t>Sub-Total 1</t>
  </si>
  <si>
    <t>Sub-Total 2</t>
  </si>
  <si>
    <t>Sub-Total 3</t>
  </si>
  <si>
    <t>Total</t>
  </si>
  <si>
    <t>PTS</t>
  </si>
  <si>
    <t>-</t>
  </si>
  <si>
    <t>p/ manual</t>
  </si>
  <si>
    <t>Parameter</t>
  </si>
  <si>
    <t>Items</t>
  </si>
  <si>
    <t>Subitems</t>
  </si>
  <si>
    <t>Unit</t>
  </si>
  <si>
    <t>Max</t>
  </si>
  <si>
    <t>Candidates</t>
  </si>
  <si>
    <t>Points</t>
  </si>
  <si>
    <t>Comments</t>
  </si>
  <si>
    <t>Evaluation Grid</t>
  </si>
  <si>
    <t>Coimbra Polytechnic Institute</t>
  </si>
  <si>
    <r>
      <t xml:space="preserve">Technical-scientific and professional component </t>
    </r>
    <r>
      <rPr>
        <sz val="8"/>
        <rFont val="Arial"/>
        <family val="2"/>
      </rPr>
      <t>(40%)</t>
    </r>
  </si>
  <si>
    <t>1.1 Academic degrees and titles</t>
  </si>
  <si>
    <t>PhD and thesis directly related to the subject area the applicant is applying for or the title of specialist in the same area</t>
  </si>
  <si>
    <t>PhD and thesis indirectly related to the subject area the applicant is applying for or the title of specialist in the same area</t>
  </si>
  <si>
    <t>Master's and dissertation directly related to the subject area the applicant is applying for</t>
  </si>
  <si>
    <t>Master's and dissertation indirectly related to the subject area the applicant is applying for</t>
  </si>
  <si>
    <t>MBA and postgraduate courses from Universities ou Polytechnic Institutes directly related to the subject area the candidate is apllying for</t>
  </si>
  <si>
    <t>MBA and postgraduate courses from Universities ou Polytechnic Institutes indirectly related to the subject area the candidate is apllying for</t>
  </si>
  <si>
    <t>Technical-scientific refresher courses provided by Professional Orders (OTOC, OROC, APAF; IPAI, Order of Economists or passive participation in congresses) directly related to the subject area the candidate is applying for in the last 5 years</t>
  </si>
  <si>
    <t>Technical-scientific refresher courses provided by Professional Orders (OTOC, OROC, APAF; IPAI, Order of Economists or passive participation in congresses) indirectly related to the subject area the candidate is applying for in the last 5 years</t>
  </si>
  <si>
    <t>Valuation</t>
  </si>
  <si>
    <t>p/ course</t>
  </si>
  <si>
    <t>Collaborator in research projects (completed/ongoing)</t>
  </si>
  <si>
    <t>2,0 p/ project completed</t>
  </si>
  <si>
    <t xml:space="preserve">1,0 p/ ongoing project </t>
  </si>
  <si>
    <t>Effective Member of Research Centers accredited by the FCT</t>
  </si>
  <si>
    <t>p/ book</t>
  </si>
  <si>
    <t>p/ article</t>
  </si>
  <si>
    <t>p/ quote</t>
  </si>
  <si>
    <t>p/ communication</t>
  </si>
  <si>
    <t xml:space="preserve">Author or co-author of a technical-scientific book </t>
  </si>
  <si>
    <t>Publication of articles in an international scientific journal indexed in ISI/SCOPUS or equivalent</t>
  </si>
  <si>
    <t xml:space="preserve">Publication of technical-scientific articles in other refereed journals or book chapters  </t>
  </si>
  <si>
    <t>Publication of technical-scientific articles in other journals</t>
  </si>
  <si>
    <t xml:space="preserve">Publication of technical-scientific articles in international conference proceedings with referee </t>
  </si>
  <si>
    <t>Quotes from books and use of books in the curricular unit of undergraduate or master's degrees of higher education courses in other higher education shools</t>
  </si>
  <si>
    <t>Independent article quotes</t>
  </si>
  <si>
    <t>Communications presented at international congresses indexed in ISI/SCOPUS or equivalent</t>
  </si>
  <si>
    <t>Communications presented at international congresses with referee</t>
  </si>
  <si>
    <t>Communications presented at national congresses with referee</t>
  </si>
  <si>
    <t>International communications by invitation</t>
  </si>
  <si>
    <t>National communications by invitation</t>
  </si>
  <si>
    <t>Points (max)</t>
  </si>
  <si>
    <t>p/ congress</t>
  </si>
  <si>
    <t>p/ journal</t>
  </si>
  <si>
    <t>p/ participation</t>
  </si>
  <si>
    <t xml:space="preserve">1.5 Organization and other technical-scientific activities </t>
  </si>
  <si>
    <t>p/ commission</t>
  </si>
  <si>
    <t>Member of scientific commissions of international congresses/seminars</t>
  </si>
  <si>
    <t>Member of scientific commissions of national congresses/seminars</t>
  </si>
  <si>
    <t>Discussant/chairman in international congresses</t>
  </si>
  <si>
    <t xml:space="preserve">Member of the editorial board of scientific journals </t>
  </si>
  <si>
    <t>Referee for articles in refereed scientific journals</t>
  </si>
  <si>
    <t>Participation in selection boards for teaching staff</t>
  </si>
  <si>
    <t>Participation in mobility programs</t>
  </si>
  <si>
    <t>Evaluation of polytechnic higher education courses</t>
  </si>
  <si>
    <t>Supervision of Doctoral Theses (completed)</t>
  </si>
  <si>
    <t>Joint supervision of Doctoral Theses (completed)</t>
  </si>
  <si>
    <t>Supervision of Pre-Bologna Master's Dissertations (completed)</t>
  </si>
  <si>
    <t>Joint supervision Pre-Bologna Master's Dissertations (completed)</t>
  </si>
  <si>
    <t>Supervision of Dissertation/Project/Master's Internship (Bologna) (completed)</t>
  </si>
  <si>
    <t>Joint supervision de of Dissertation/Project/Master's Internship (Bologna) (completed)</t>
  </si>
  <si>
    <t>Doctoral thesis discussant</t>
  </si>
  <si>
    <t>Member of the jury of doctoral thesis</t>
  </si>
  <si>
    <t>Supervision of end-of-course work (completed)</t>
  </si>
  <si>
    <t>Dissertation/project/internship or end-of-course work discussant</t>
  </si>
  <si>
    <t>Member of the jury of dissertation/project/intership or end-of-work</t>
  </si>
  <si>
    <t>p/ supervision</t>
  </si>
  <si>
    <t>p/ jury</t>
  </si>
  <si>
    <t>p/ discussion</t>
  </si>
  <si>
    <t>p/ service</t>
  </si>
  <si>
    <t>Services, studies/projects or opinions provided externally prepared within the scope of ISCAC</t>
  </si>
  <si>
    <t>Professional experience in activities outside the academic environment related to the sujbect area of the present public tender, according to annex A</t>
  </si>
  <si>
    <r>
      <t xml:space="preserve">Pedagogical component </t>
    </r>
    <r>
      <rPr>
        <sz val="8"/>
        <rFont val="Arial"/>
        <family val="2"/>
      </rPr>
      <t>(40%)</t>
    </r>
  </si>
  <si>
    <t>2.1 Experience and dedication to teaching</t>
  </si>
  <si>
    <t>2.2 Preparation of manuals/textbooks</t>
  </si>
  <si>
    <t>2.3 Teaching quality, pedagogical organization and others</t>
  </si>
  <si>
    <t>year/fraction</t>
  </si>
  <si>
    <t>p/ curricular unit</t>
  </si>
  <si>
    <t>p/ action</t>
  </si>
  <si>
    <t>p/ year</t>
  </si>
  <si>
    <t>p/ student</t>
  </si>
  <si>
    <t>6 pts Excellet; 4 pts Very Good; 2 pts Good</t>
  </si>
  <si>
    <t>2 pts Excellent; 1,5 pts Very Good; 1 Good</t>
  </si>
  <si>
    <t xml:space="preserve">Other curricular activities </t>
  </si>
  <si>
    <r>
      <t xml:space="preserve">Organizational component (other activities with relevance to the IPC) </t>
    </r>
    <r>
      <rPr>
        <sz val="8"/>
        <rFont val="Arial"/>
        <family val="2"/>
      </rPr>
      <t>(20%)</t>
    </r>
  </si>
  <si>
    <t>Technical-scientific and professional</t>
  </si>
  <si>
    <t>Pedagogical</t>
  </si>
  <si>
    <t>Organizational (other activities with relevance to the IPC)</t>
  </si>
  <si>
    <t>p /year/fraction</t>
  </si>
  <si>
    <t>p/ year/fraction</t>
  </si>
  <si>
    <t>commision</t>
  </si>
  <si>
    <t>event</t>
  </si>
  <si>
    <t>participation</t>
  </si>
  <si>
    <t>3.2 Other activities</t>
  </si>
  <si>
    <t>President of congress organizing committee</t>
  </si>
  <si>
    <t>Member of congress organizing committee</t>
  </si>
  <si>
    <t>Organization of seminars</t>
  </si>
  <si>
    <t>Participation in non-scientific juries</t>
  </si>
  <si>
    <t>SIGQ collaborator</t>
  </si>
  <si>
    <t>Collaboration with secondary schools and promotion of school courses</t>
  </si>
  <si>
    <t>Head of Department (International Relations, Public Relations, BS, etc.)</t>
  </si>
  <si>
    <t>Member of Department (International Relations, Public Relations, BS, etc.)</t>
  </si>
  <si>
    <t xml:space="preserve">Pedagogical and research courses  </t>
  </si>
  <si>
    <t>Speaker in pedagogical actions, outside the scope of DSD</t>
  </si>
  <si>
    <t>Teacher evaluation of teaching performance by the institution in the last 5 years</t>
  </si>
  <si>
    <t xml:space="preserve">3.1 Management and participation in collegiate bodies and academic responsibility </t>
  </si>
  <si>
    <t>School President</t>
  </si>
  <si>
    <t>School Vice-President</t>
  </si>
  <si>
    <t>President of the statutory bodies of the School</t>
  </si>
  <si>
    <t>Vice-President of the statutory bodies of the School</t>
  </si>
  <si>
    <t>Secretary of the statutory bodies of the School</t>
  </si>
  <si>
    <t>Member of the statutory bodies of the School</t>
  </si>
  <si>
    <t>Positions at the Polytechnic Institute (IP) (vice-president, pro-president, administrator)</t>
  </si>
  <si>
    <t>Member of IP bodies</t>
  </si>
  <si>
    <t>Subject area sector coordinator</t>
  </si>
  <si>
    <t>Disciplinary area coordinator</t>
  </si>
  <si>
    <t>Disciplinary group coordinator</t>
  </si>
  <si>
    <t>Master's coordinator</t>
  </si>
  <si>
    <t>Degree coordinator</t>
  </si>
  <si>
    <t>CET's coordinator</t>
  </si>
  <si>
    <t xml:space="preserve">Member of the course coordination committee </t>
  </si>
  <si>
    <t>Postgraduation coordinator</t>
  </si>
  <si>
    <t>Member of the teaching staff performance evaluation section</t>
  </si>
  <si>
    <t>Member of ad-hoc committees of bodies</t>
  </si>
  <si>
    <t>Training or refresher courses, with a minimum of 6 hours, in the last 5 years</t>
  </si>
  <si>
    <t>Public Tender for Teaching Staff  of Polytechnic Higher Education</t>
  </si>
  <si>
    <t>Technical-Scientific</t>
  </si>
  <si>
    <t>Organizational</t>
  </si>
  <si>
    <t xml:space="preserve">Publication of technical-scientific articles in national conference proceedings with referee </t>
  </si>
  <si>
    <t xml:space="preserve">Students' surveys in the last 5 years </t>
  </si>
  <si>
    <t xml:space="preserve">1.2 Postgraduate studies and technical-scientific specialization </t>
  </si>
  <si>
    <t>Ctesp's coordinator</t>
  </si>
  <si>
    <t>Annex A</t>
  </si>
  <si>
    <t>PROFESSIONS</t>
  </si>
  <si>
    <t>up to 5 years</t>
  </si>
  <si>
    <t>from 5 to 15 years</t>
  </si>
  <si>
    <t>more than 15 years</t>
  </si>
  <si>
    <t>Management Entities</t>
  </si>
  <si>
    <t>Final Score</t>
  </si>
  <si>
    <t xml:space="preserve">Administration </t>
  </si>
  <si>
    <t>Management</t>
  </si>
  <si>
    <t>Surveillance Authorities</t>
  </si>
  <si>
    <t>Chartered Certified Accountant</t>
  </si>
  <si>
    <t>Audit Committee</t>
  </si>
  <si>
    <t>Surveillance Authorities Members</t>
  </si>
  <si>
    <t>General Management</t>
  </si>
  <si>
    <t>Financial Management</t>
  </si>
  <si>
    <t>Commercial Management</t>
  </si>
  <si>
    <t>Marketing Management</t>
  </si>
  <si>
    <t>Human Resources Management</t>
  </si>
  <si>
    <t>Supply Management</t>
  </si>
  <si>
    <t>Quality/Environment/HST Management</t>
  </si>
  <si>
    <t>Logistics Management</t>
  </si>
  <si>
    <t>Production and Operations Management</t>
  </si>
  <si>
    <t>Accounting Management</t>
  </si>
  <si>
    <t>Planning Management and Management Control</t>
  </si>
  <si>
    <t>Auditing Management and Risk Control</t>
  </si>
  <si>
    <t>Other Managements</t>
  </si>
  <si>
    <t>Bank Manager</t>
  </si>
  <si>
    <t>Sub Manager</t>
  </si>
  <si>
    <t>Customer Manager</t>
  </si>
  <si>
    <t>Consultancy:</t>
  </si>
  <si>
    <t>Management Consultant</t>
  </si>
  <si>
    <t>Tax Consultant</t>
  </si>
  <si>
    <t>Auditor</t>
  </si>
  <si>
    <t>Technical Functions</t>
  </si>
  <si>
    <t>Statutory Auditor</t>
  </si>
  <si>
    <t xml:space="preserve">  Other Accounting and Management areas</t>
  </si>
  <si>
    <t>Senior Management Trainer</t>
  </si>
  <si>
    <t>Notes:</t>
  </si>
  <si>
    <t>1 - Professional activities of Law, Economics, Informatics and Mathematics and English will be timely included in this table in equivalent terms</t>
  </si>
  <si>
    <t>2 - Omitted situations will be framed in the present professions, taking into account the specificities presented and required skills</t>
  </si>
  <si>
    <t xml:space="preserve">Name: </t>
  </si>
  <si>
    <t>Name</t>
  </si>
  <si>
    <t xml:space="preserve">Adjunct Professor - Management, Finance and Marketing </t>
  </si>
  <si>
    <t xml:space="preserve">1.3 Research and development projects in the area of Management, Finance and Marketing  </t>
  </si>
  <si>
    <t xml:space="preserve">1.4 Publications and participation in technical-scientific congresses in the area of Management, Finance and Marketing </t>
  </si>
  <si>
    <t xml:space="preserve">1.6 Orientation of theses/dissertations/end-of-course work in the area of Management, Finance and Marketing </t>
  </si>
  <si>
    <t xml:space="preserve">1.7 Participation in academic examination boards in the area of Management, Finance and Marketing </t>
  </si>
  <si>
    <t xml:space="preserve">1.8 Professional activities with relevance to the area of Management, Finance and Marketing </t>
  </si>
  <si>
    <t>Teaching experience in polytechnic higher education in the area of Management, Finance and Marketing   &gt; 15 years</t>
  </si>
  <si>
    <t xml:space="preserve">Teaching experience in university higher education in the area of Management, Finance and Marketing  </t>
  </si>
  <si>
    <t xml:space="preserve">Responsible for different curricular units in the area of Management, Finance and Marketing </t>
  </si>
  <si>
    <t>Number of different curricular units taught in the area of Management, Finance and Marketing  (not cumulative with the previous number)</t>
  </si>
  <si>
    <t>Preparation of teaching support manuals, in the area of Management, Finance and Marketing , covering at least 75% of the subject of the curricular unit (T and TP classes, maximum 1 element per CU)</t>
  </si>
  <si>
    <t>Preparation of workbooks, in the area of Management, Finance and Marketing , covering at least 75% of the subject of the curricular unit (maximum 1 element per UC)</t>
  </si>
  <si>
    <t xml:space="preserve">Monotoring of internship students in the area of Management, Finance and Marketing </t>
  </si>
  <si>
    <t>Teaching experience in other polytechnic teaching institutions in the area of Management, Finance and Marketing</t>
  </si>
  <si>
    <t>Teaching experience in polytechnic higher education in the area of Management, Finance and Marketing   &gt; 5 anos -  &lt;= 15 years</t>
  </si>
  <si>
    <t xml:space="preserve">PUBLIC TENDER FOR ASSISTANT TEACHER    </t>
  </si>
  <si>
    <t xml:space="preserve">          IDENTIFICATION</t>
  </si>
  <si>
    <t>Name of the applicant:</t>
  </si>
  <si>
    <t>email address:</t>
  </si>
  <si>
    <t xml:space="preserve">By indicating their email address, the applicant agrees to receive future emails concerning the tender </t>
  </si>
  <si>
    <t>Academic Qualifications</t>
  </si>
  <si>
    <t>Subject</t>
  </si>
  <si>
    <t>Area of Specialisation</t>
  </si>
  <si>
    <t>Institution</t>
  </si>
  <si>
    <t>Year</t>
  </si>
  <si>
    <t>PhD:</t>
  </si>
  <si>
    <t>Specialisation Area</t>
  </si>
  <si>
    <t>Current professional situation:</t>
  </si>
  <si>
    <t>Professional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</si>
</sst>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</cellStyleXfs>
  <cellXfs count="306">
    <xf numFmtId="0" fontId="0" fillId="0" borderId="0" xfId="0"/>
    <xf numFmtId="0" fontId="2" fillId="2" borderId="0" xfId="0" applyFont="1" applyFill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11" fillId="0" borderId="1" xfId="21" applyFont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5" fillId="4" borderId="9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6" fillId="0" borderId="7" xfId="0" applyNumberFormat="1" applyFont="1" applyFill="1" applyBorder="1" applyAlignment="1" applyProtection="1">
      <alignment horizontal="center" vertical="center"/>
      <protection/>
    </xf>
    <xf numFmtId="16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2" fontId="4" fillId="0" borderId="7" xfId="0" applyNumberFormat="1" applyFont="1" applyFill="1" applyBorder="1" applyAlignment="1" applyProtection="1">
      <alignment horizontal="center" vertical="center"/>
      <protection/>
    </xf>
    <xf numFmtId="2" fontId="4" fillId="0" borderId="8" xfId="0" applyNumberFormat="1" applyFont="1" applyFill="1" applyBorder="1" applyAlignment="1" applyProtection="1">
      <alignment horizontal="center" vertical="center"/>
      <protection/>
    </xf>
    <xf numFmtId="2" fontId="3" fillId="0" borderId="7" xfId="0" applyNumberFormat="1" applyFont="1" applyFill="1" applyBorder="1" applyAlignment="1" applyProtection="1">
      <alignment horizontal="center" vertical="center"/>
      <protection/>
    </xf>
    <xf numFmtId="2" fontId="3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 vertical="center"/>
      <protection/>
    </xf>
    <xf numFmtId="0" fontId="2" fillId="0" borderId="23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2" fillId="0" borderId="3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2" fontId="3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4" fillId="4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/>
    </xf>
    <xf numFmtId="0" fontId="15" fillId="0" borderId="0" xfId="0" applyFont="1"/>
    <xf numFmtId="0" fontId="15" fillId="0" borderId="0" xfId="0" applyFont="1" applyFill="1"/>
    <xf numFmtId="0" fontId="16" fillId="0" borderId="0" xfId="0" applyFont="1" applyFill="1"/>
    <xf numFmtId="0" fontId="16" fillId="0" borderId="0" xfId="0" applyFont="1" applyBorder="1" applyAlignment="1">
      <alignment horizontal="center"/>
    </xf>
    <xf numFmtId="0" fontId="17" fillId="0" borderId="35" xfId="0" applyFont="1" applyFill="1" applyBorder="1" applyAlignment="1">
      <alignment vertical="center"/>
    </xf>
    <xf numFmtId="0" fontId="16" fillId="0" borderId="20" xfId="0" applyFont="1" applyFill="1" applyBorder="1" applyAlignment="1" applyProtection="1">
      <alignment horizontal="center"/>
      <protection locked="0"/>
    </xf>
    <xf numFmtId="0" fontId="15" fillId="0" borderId="0" xfId="0" applyFont="1" applyBorder="1" applyProtection="1">
      <protection/>
    </xf>
    <xf numFmtId="0" fontId="15" fillId="0" borderId="0" xfId="0" applyFont="1" applyFill="1" applyBorder="1" applyProtection="1">
      <protection/>
    </xf>
    <xf numFmtId="0" fontId="15" fillId="0" borderId="0" xfId="0" applyFont="1" applyFill="1" applyBorder="1"/>
    <xf numFmtId="0" fontId="15" fillId="0" borderId="0" xfId="0" applyFont="1" applyFill="1" applyBorder="1" applyAlignment="1" applyProtection="1">
      <alignment vertical="justify"/>
      <protection/>
    </xf>
    <xf numFmtId="0" fontId="15" fillId="0" borderId="0" xfId="0" applyFont="1" applyFill="1" applyBorder="1" applyAlignment="1">
      <alignment vertical="justify"/>
    </xf>
    <xf numFmtId="0" fontId="3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/>
    </xf>
    <xf numFmtId="0" fontId="8" fillId="0" borderId="0" xfId="21" applyFont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8" fillId="0" borderId="0" xfId="21" applyFont="1" applyAlignment="1">
      <alignment vertical="center" wrapText="1"/>
      <protection/>
    </xf>
    <xf numFmtId="0" fontId="9" fillId="0" borderId="0" xfId="21" applyFont="1" applyAlignment="1">
      <alignment wrapText="1"/>
      <protection/>
    </xf>
    <xf numFmtId="0" fontId="7" fillId="0" borderId="0" xfId="21">
      <alignment/>
      <protection/>
    </xf>
    <xf numFmtId="0" fontId="10" fillId="0" borderId="0" xfId="21" applyFont="1" applyAlignment="1">
      <alignment horizontal="right" vertical="center"/>
      <protection/>
    </xf>
    <xf numFmtId="0" fontId="7" fillId="0" borderId="0" xfId="21" applyAlignment="1" applyProtection="1">
      <alignment vertical="center"/>
      <protection locked="0"/>
    </xf>
    <xf numFmtId="0" fontId="7" fillId="0" borderId="37" xfId="21" applyBorder="1" applyProtection="1">
      <alignment/>
      <protection locked="0"/>
    </xf>
    <xf numFmtId="0" fontId="7" fillId="0" borderId="1" xfId="21" applyBorder="1" applyAlignment="1" applyProtection="1">
      <alignment horizontal="left" vertical="center"/>
      <protection locked="0"/>
    </xf>
    <xf numFmtId="0" fontId="7" fillId="0" borderId="0" xfId="21" applyAlignment="1">
      <alignment horizontal="right" vertical="center"/>
      <protection/>
    </xf>
    <xf numFmtId="0" fontId="12" fillId="0" borderId="38" xfId="21" applyFont="1" applyBorder="1" applyAlignment="1">
      <alignment horizontal="center" vertical="top" wrapText="1"/>
      <protection/>
    </xf>
    <xf numFmtId="0" fontId="12" fillId="0" borderId="0" xfId="21" applyFont="1" applyAlignment="1">
      <alignment vertical="top" wrapText="1"/>
      <protection/>
    </xf>
    <xf numFmtId="0" fontId="7" fillId="0" borderId="0" xfId="21" applyAlignment="1">
      <alignment horizontal="right"/>
      <protection/>
    </xf>
    <xf numFmtId="0" fontId="7" fillId="0" borderId="39" xfId="21" applyBorder="1" applyAlignment="1" applyProtection="1">
      <alignment horizontal="left" vertical="center" wrapText="1"/>
      <protection locked="0"/>
    </xf>
    <xf numFmtId="0" fontId="7" fillId="0" borderId="39" xfId="21" applyBorder="1" applyAlignment="1" applyProtection="1">
      <alignment vertical="center" wrapText="1"/>
      <protection locked="0"/>
    </xf>
    <xf numFmtId="0" fontId="7" fillId="0" borderId="40" xfId="21" applyBorder="1" applyAlignment="1" applyProtection="1">
      <alignment vertical="center" wrapText="1"/>
      <protection locked="0"/>
    </xf>
    <xf numFmtId="0" fontId="7" fillId="0" borderId="5" xfId="21" applyBorder="1" applyAlignment="1" applyProtection="1">
      <alignment vertical="center" wrapText="1"/>
      <protection locked="0"/>
    </xf>
    <xf numFmtId="0" fontId="7" fillId="0" borderId="40" xfId="21" applyBorder="1" applyAlignment="1" applyProtection="1">
      <alignment horizontal="left" vertical="center" wrapText="1"/>
      <protection locked="0"/>
    </xf>
    <xf numFmtId="0" fontId="7" fillId="0" borderId="5" xfId="21" applyBorder="1" applyAlignment="1" applyProtection="1">
      <alignment horizontal="left" vertical="center" wrapText="1"/>
      <protection locked="0"/>
    </xf>
    <xf numFmtId="0" fontId="14" fillId="0" borderId="0" xfId="21" applyFont="1" applyAlignment="1">
      <alignment horizontal="right"/>
      <protection/>
    </xf>
    <xf numFmtId="0" fontId="7" fillId="0" borderId="0" xfId="21" applyProtection="1">
      <alignment/>
      <protection locked="0"/>
    </xf>
    <xf numFmtId="0" fontId="7" fillId="0" borderId="41" xfId="21" applyBorder="1" applyProtection="1">
      <alignment/>
      <protection locked="0"/>
    </xf>
    <xf numFmtId="0" fontId="15" fillId="0" borderId="0" xfId="0" applyFont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5" xfId="0" applyFont="1" applyFill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 vertical="center"/>
      <protection hidden="1"/>
    </xf>
    <xf numFmtId="0" fontId="17" fillId="0" borderId="28" xfId="0" applyFont="1" applyFill="1" applyBorder="1" applyAlignment="1" applyProtection="1">
      <alignment vertical="center"/>
      <protection hidden="1"/>
    </xf>
    <xf numFmtId="0" fontId="17" fillId="0" borderId="8" xfId="0" applyFont="1" applyFill="1" applyBorder="1" applyAlignment="1" applyProtection="1">
      <alignment vertical="center"/>
      <protection hidden="1"/>
    </xf>
    <xf numFmtId="0" fontId="15" fillId="0" borderId="4" xfId="0" applyFont="1" applyBorder="1" applyAlignment="1" applyProtection="1">
      <alignment horizontal="left" indent="1"/>
      <protection hidden="1"/>
    </xf>
    <xf numFmtId="0" fontId="15" fillId="0" borderId="5" xfId="0" applyFont="1" applyFill="1" applyBorder="1" applyAlignment="1" applyProtection="1">
      <alignment horizontal="center"/>
      <protection hidden="1"/>
    </xf>
    <xf numFmtId="0" fontId="16" fillId="0" borderId="42" xfId="0" applyFont="1" applyFill="1" applyBorder="1" applyAlignment="1" applyProtection="1">
      <alignment horizontal="center"/>
      <protection hidden="1"/>
    </xf>
    <xf numFmtId="0" fontId="17" fillId="0" borderId="4" xfId="0" applyFont="1" applyBorder="1" applyProtection="1">
      <protection hidden="1"/>
    </xf>
    <xf numFmtId="0" fontId="17" fillId="0" borderId="4" xfId="0" applyFont="1" applyBorder="1" applyAlignment="1" applyProtection="1">
      <alignment horizontal="left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5" fillId="0" borderId="18" xfId="0" applyFont="1" applyBorder="1" applyAlignment="1" applyProtection="1">
      <alignment horizontal="left" indent="1"/>
      <protection hidden="1"/>
    </xf>
    <xf numFmtId="0" fontId="15" fillId="0" borderId="34" xfId="0" applyFont="1" applyFill="1" applyBorder="1" applyAlignment="1" applyProtection="1">
      <alignment horizontal="center"/>
      <protection hidden="1"/>
    </xf>
    <xf numFmtId="0" fontId="16" fillId="0" borderId="34" xfId="0" applyFont="1" applyFill="1" applyBorder="1" applyAlignment="1" applyProtection="1">
      <alignment horizontal="center"/>
      <protection hidden="1"/>
    </xf>
    <xf numFmtId="0" fontId="16" fillId="0" borderId="33" xfId="0" applyFont="1" applyFill="1" applyBorder="1" applyAlignment="1" applyProtection="1">
      <alignment horizontal="center"/>
      <protection hidden="1"/>
    </xf>
    <xf numFmtId="0" fontId="13" fillId="5" borderId="39" xfId="21" applyFont="1" applyFill="1" applyBorder="1" applyAlignment="1" applyProtection="1">
      <alignment horizontal="center" vertical="center" wrapText="1"/>
      <protection hidden="1"/>
    </xf>
    <xf numFmtId="0" fontId="13" fillId="5" borderId="39" xfId="21" applyFont="1" applyFill="1" applyBorder="1" applyAlignment="1" applyProtection="1">
      <alignment horizontal="center" vertical="center"/>
      <protection hidden="1"/>
    </xf>
    <xf numFmtId="0" fontId="13" fillId="5" borderId="40" xfId="21" applyFont="1" applyFill="1" applyBorder="1" applyAlignment="1" applyProtection="1">
      <alignment horizontal="center" vertical="center"/>
      <protection hidden="1"/>
    </xf>
    <xf numFmtId="0" fontId="13" fillId="5" borderId="5" xfId="21" applyFont="1" applyFill="1" applyBorder="1" applyAlignment="1" applyProtection="1">
      <alignment horizontal="center" vertical="center"/>
      <protection hidden="1"/>
    </xf>
    <xf numFmtId="0" fontId="3" fillId="6" borderId="24" xfId="0" applyFont="1" applyFill="1" applyBorder="1" applyAlignment="1" applyProtection="1">
      <alignment horizontal="center" vertical="center"/>
      <protection hidden="1"/>
    </xf>
    <xf numFmtId="0" fontId="3" fillId="6" borderId="26" xfId="0" applyFont="1" applyFill="1" applyBorder="1" applyAlignment="1" applyProtection="1">
      <alignment horizontal="center" vertical="center" wrapText="1"/>
      <protection hidden="1"/>
    </xf>
    <xf numFmtId="0" fontId="3" fillId="6" borderId="43" xfId="0" applyFont="1" applyFill="1" applyBorder="1" applyAlignment="1" applyProtection="1">
      <alignment horizontal="center" vertical="center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/>
      <protection hidden="1"/>
    </xf>
    <xf numFmtId="0" fontId="3" fillId="6" borderId="44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center" vertical="center"/>
      <protection hidden="1"/>
    </xf>
    <xf numFmtId="0" fontId="3" fillId="6" borderId="21" xfId="0" applyFont="1" applyFill="1" applyBorder="1" applyAlignment="1" applyProtection="1">
      <alignment horizontal="center" vertical="center"/>
      <protection hidden="1"/>
    </xf>
    <xf numFmtId="0" fontId="3" fillId="6" borderId="22" xfId="0" applyFont="1" applyFill="1" applyBorder="1" applyAlignment="1" applyProtection="1">
      <alignment horizontal="center" vertical="center" wrapText="1"/>
      <protection hidden="1"/>
    </xf>
    <xf numFmtId="0" fontId="3" fillId="6" borderId="45" xfId="0" applyFont="1" applyFill="1" applyBorder="1" applyAlignment="1" applyProtection="1">
      <alignment horizontal="center" vertical="center"/>
      <protection hidden="1"/>
    </xf>
    <xf numFmtId="0" fontId="3" fillId="6" borderId="25" xfId="0" applyFont="1" applyFill="1" applyBorder="1" applyAlignment="1" applyProtection="1">
      <alignment horizontal="center" vertical="center" wrapText="1"/>
      <protection hidden="1"/>
    </xf>
    <xf numFmtId="0" fontId="3" fillId="6" borderId="25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8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 textRotation="90"/>
      <protection hidden="1"/>
    </xf>
    <xf numFmtId="1" fontId="2" fillId="2" borderId="26" xfId="0" applyNumberFormat="1" applyFont="1" applyFill="1" applyBorder="1" applyAlignment="1" applyProtection="1">
      <alignment horizontal="center" vertical="center"/>
      <protection hidden="1"/>
    </xf>
    <xf numFmtId="0" fontId="2" fillId="0" borderId="12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justify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46" xfId="0" applyFont="1" applyFill="1" applyBorder="1" applyAlignment="1" applyProtection="1">
      <alignment horizontal="center" vertical="center"/>
      <protection hidden="1"/>
    </xf>
    <xf numFmtId="0" fontId="3" fillId="2" borderId="47" xfId="0" applyFont="1" applyFill="1" applyBorder="1" applyAlignment="1" applyProtection="1">
      <alignment horizontal="center" vertical="center" textRotation="90"/>
      <protection hidden="1"/>
    </xf>
    <xf numFmtId="1" fontId="2" fillId="2" borderId="48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justify" vertical="center" wrapText="1"/>
      <protection hidden="1"/>
    </xf>
    <xf numFmtId="0" fontId="2" fillId="0" borderId="50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50" xfId="0" applyFont="1" applyFill="1" applyBorder="1" applyAlignment="1" applyProtection="1">
      <alignment horizontal="center" vertical="center"/>
      <protection hidden="1"/>
    </xf>
    <xf numFmtId="0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0" fontId="5" fillId="0" borderId="36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164" fontId="2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/>
    </xf>
    <xf numFmtId="0" fontId="2" fillId="0" borderId="52" xfId="0" applyFont="1" applyFill="1" applyBorder="1" applyAlignment="1" applyProtection="1">
      <alignment horizontal="center" vertical="center" wrapText="1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vertical="center"/>
      <protection hidden="1"/>
    </xf>
    <xf numFmtId="0" fontId="5" fillId="0" borderId="8" xfId="0" applyFont="1" applyFill="1" applyBorder="1" applyAlignment="1" applyProtection="1">
      <alignment horizontal="center" vertical="center"/>
      <protection hidden="1"/>
    </xf>
    <xf numFmtId="0" fontId="2" fillId="0" borderId="25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53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justify" vertical="center" wrapText="1"/>
      <protection hidden="1"/>
    </xf>
    <xf numFmtId="0" fontId="2" fillId="0" borderId="15" xfId="0" applyFont="1" applyFill="1" applyBorder="1" applyAlignment="1" applyProtection="1">
      <alignment horizontal="justify" vertical="center" wrapText="1"/>
      <protection hidden="1"/>
    </xf>
    <xf numFmtId="0" fontId="2" fillId="0" borderId="55" xfId="0" applyFont="1" applyFill="1" applyBorder="1" applyAlignment="1" applyProtection="1">
      <alignment horizontal="justify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2" fillId="0" borderId="55" xfId="0" applyFont="1" applyFill="1" applyBorder="1" applyAlignment="1" applyProtection="1">
      <alignment vertical="center" wrapText="1"/>
      <protection hidden="1"/>
    </xf>
    <xf numFmtId="0" fontId="2" fillId="0" borderId="5" xfId="0" applyFont="1" applyFill="1" applyBorder="1" applyAlignment="1" applyProtection="1">
      <alignment vertical="center" wrapText="1"/>
      <protection hidden="1"/>
    </xf>
    <xf numFmtId="0" fontId="2" fillId="0" borderId="56" xfId="0" applyFont="1" applyFill="1" applyBorder="1" applyAlignment="1" applyProtection="1">
      <alignment horizontal="center" vertical="center" wrapText="1"/>
      <protection hidden="1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vertical="center" wrapText="1"/>
      <protection hidden="1"/>
    </xf>
    <xf numFmtId="0" fontId="2" fillId="0" borderId="5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58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left" vertical="center" wrapText="1"/>
      <protection hidden="1"/>
    </xf>
    <xf numFmtId="0" fontId="2" fillId="0" borderId="5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justify" vertical="center" wrapText="1"/>
      <protection hidden="1"/>
    </xf>
    <xf numFmtId="0" fontId="2" fillId="0" borderId="13" xfId="0" applyFont="1" applyFill="1" applyBorder="1" applyAlignment="1" applyProtection="1">
      <alignment vertical="center" wrapText="1"/>
      <protection hidden="1"/>
    </xf>
    <xf numFmtId="0" fontId="2" fillId="0" borderId="17" xfId="0" applyFont="1" applyFill="1" applyBorder="1" applyAlignment="1" applyProtection="1">
      <alignment vertical="center" wrapText="1"/>
      <protection hidden="1"/>
    </xf>
    <xf numFmtId="0" fontId="2" fillId="0" borderId="32" xfId="0" applyFont="1" applyFill="1" applyBorder="1" applyAlignment="1" applyProtection="1">
      <alignment vertical="center" wrapText="1"/>
      <protection hidden="1"/>
    </xf>
    <xf numFmtId="0" fontId="3" fillId="2" borderId="60" xfId="0" applyFont="1" applyFill="1" applyBorder="1" applyAlignment="1" applyProtection="1">
      <alignment horizontal="center" vertical="center" textRotation="90"/>
      <protection hidden="1"/>
    </xf>
    <xf numFmtId="1" fontId="2" fillId="2" borderId="52" xfId="0" applyNumberFormat="1" applyFont="1" applyFill="1" applyBorder="1" applyAlignment="1" applyProtection="1">
      <alignment horizontal="center" vertical="center"/>
      <protection hidden="1"/>
    </xf>
    <xf numFmtId="0" fontId="5" fillId="4" borderId="11" xfId="0" applyFont="1" applyFill="1" applyBorder="1" applyAlignment="1" applyProtection="1">
      <alignment vertical="center"/>
      <protection hidden="1"/>
    </xf>
    <xf numFmtId="0" fontId="5" fillId="4" borderId="8" xfId="0" applyFont="1" applyFill="1" applyBorder="1" applyAlignment="1" applyProtection="1">
      <alignment vertical="center"/>
      <protection hidden="1"/>
    </xf>
    <xf numFmtId="0" fontId="5" fillId="4" borderId="8" xfId="0" applyFont="1" applyFill="1" applyBorder="1" applyAlignment="1" applyProtection="1">
      <alignment horizontal="center" vertical="center"/>
      <protection hidden="1"/>
    </xf>
    <xf numFmtId="0" fontId="2" fillId="3" borderId="36" xfId="0" applyFont="1" applyFill="1" applyBorder="1" applyAlignment="1" applyProtection="1">
      <alignment horizontal="center" vertical="center"/>
      <protection hidden="1"/>
    </xf>
    <xf numFmtId="1" fontId="2" fillId="3" borderId="7" xfId="0" applyNumberFormat="1" applyFont="1" applyFill="1" applyBorder="1" applyAlignment="1" applyProtection="1">
      <alignment horizontal="center" vertical="center"/>
      <protection hidden="1"/>
    </xf>
    <xf numFmtId="0" fontId="2" fillId="3" borderId="7" xfId="0" applyFont="1" applyFill="1" applyBorder="1" applyAlignment="1" applyProtection="1">
      <alignment vertical="center"/>
      <protection hidden="1"/>
    </xf>
    <xf numFmtId="0" fontId="2" fillId="3" borderId="7" xfId="0" applyFont="1" applyFill="1" applyBorder="1" applyAlignment="1" applyProtection="1">
      <alignment horizontal="center" vertical="center"/>
      <protection hidden="1"/>
    </xf>
    <xf numFmtId="0" fontId="3" fillId="3" borderId="7" xfId="0" applyFont="1" applyFill="1" applyBorder="1" applyAlignment="1" applyProtection="1">
      <alignment horizontal="right" vertical="center"/>
      <protection hidden="1"/>
    </xf>
    <xf numFmtId="0" fontId="3" fillId="2" borderId="12" xfId="0" applyFont="1" applyFill="1" applyBorder="1" applyAlignment="1" applyProtection="1">
      <alignment horizontal="center" vertical="center" textRotation="90"/>
      <protection hidden="1"/>
    </xf>
    <xf numFmtId="1" fontId="2" fillId="2" borderId="27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164" fontId="2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vertical="center" wrapText="1"/>
      <protection hidden="1"/>
    </xf>
    <xf numFmtId="0" fontId="2" fillId="2" borderId="58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 textRotation="90"/>
      <protection hidden="1"/>
    </xf>
    <xf numFmtId="1" fontId="2" fillId="2" borderId="29" xfId="0" applyNumberFormat="1" applyFont="1" applyFill="1" applyBorder="1" applyAlignment="1" applyProtection="1">
      <alignment horizontal="center" vertic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164" fontId="2" fillId="2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0" xfId="0" applyFont="1" applyFill="1" applyBorder="1" applyAlignment="1" applyProtection="1">
      <alignment vertical="center" wrapText="1"/>
      <protection hidden="1"/>
    </xf>
    <xf numFmtId="0" fontId="2" fillId="2" borderId="59" xfId="0" applyFont="1" applyFill="1" applyBorder="1" applyAlignment="1" applyProtection="1">
      <alignment horizontal="center" vertical="center" wrapText="1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2" fillId="2" borderId="50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textRotation="90"/>
      <protection hidden="1"/>
    </xf>
    <xf numFmtId="1" fontId="2" fillId="2" borderId="6" xfId="0" applyNumberFormat="1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 wrapText="1"/>
      <protection hidden="1"/>
    </xf>
    <xf numFmtId="164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2" fillId="2" borderId="54" xfId="0" applyFont="1" applyFill="1" applyBorder="1" applyAlignment="1" applyProtection="1">
      <alignment horizontal="center" vertical="center"/>
      <protection hidden="1"/>
    </xf>
    <xf numFmtId="0" fontId="2" fillId="2" borderId="61" xfId="0" applyFont="1" applyFill="1" applyBorder="1" applyAlignment="1" applyProtection="1">
      <alignment horizontal="center" vertical="center" wrapText="1"/>
      <protection hidden="1"/>
    </xf>
    <xf numFmtId="164" fontId="2" fillId="2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4" xfId="0" applyFont="1" applyFill="1" applyBorder="1" applyAlignment="1" applyProtection="1">
      <alignment horizontal="justify" vertical="center" wrapText="1"/>
      <protection hidden="1"/>
    </xf>
    <xf numFmtId="0" fontId="2" fillId="2" borderId="62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2" fillId="2" borderId="63" xfId="0" applyFont="1" applyFill="1" applyBorder="1" applyAlignment="1" applyProtection="1">
      <alignment horizontal="center" vertical="center" wrapText="1"/>
      <protection hidden="1"/>
    </xf>
    <xf numFmtId="0" fontId="5" fillId="4" borderId="7" xfId="0" applyFont="1" applyFill="1" applyBorder="1" applyAlignment="1" applyProtection="1">
      <alignment vertical="center"/>
      <protection hidden="1"/>
    </xf>
    <xf numFmtId="0" fontId="5" fillId="4" borderId="7" xfId="0" applyFont="1" applyFill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justify" vertical="center" wrapText="1"/>
      <protection hidden="1"/>
    </xf>
    <xf numFmtId="0" fontId="2" fillId="0" borderId="62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2" fillId="2" borderId="63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justify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55" xfId="0" applyFont="1" applyFill="1" applyBorder="1" applyAlignment="1" applyProtection="1">
      <alignment horizontal="center" vertical="center" wrapText="1"/>
      <protection hidden="1"/>
    </xf>
    <xf numFmtId="164" fontId="2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32" xfId="0" applyFont="1" applyFill="1" applyBorder="1" applyAlignment="1" applyProtection="1">
      <alignment horizontal="justify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 wrapText="1"/>
      <protection hidden="1"/>
    </xf>
    <xf numFmtId="0" fontId="3" fillId="2" borderId="18" xfId="0" applyFont="1" applyFill="1" applyBorder="1" applyAlignment="1" applyProtection="1">
      <alignment horizontal="center" vertical="center" textRotation="90"/>
      <protection hidden="1"/>
    </xf>
    <xf numFmtId="1" fontId="2" fillId="2" borderId="33" xfId="0" applyNumberFormat="1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horizontal="center" vertical="center"/>
      <protection hidden="1"/>
    </xf>
    <xf numFmtId="1" fontId="2" fillId="3" borderId="8" xfId="0" applyNumberFormat="1" applyFont="1" applyFill="1" applyBorder="1" applyAlignment="1" applyProtection="1">
      <alignment horizontal="center" vertical="center"/>
      <protection hidden="1"/>
    </xf>
    <xf numFmtId="0" fontId="3" fillId="3" borderId="8" xfId="0" applyFont="1" applyFill="1" applyBorder="1" applyAlignment="1" applyProtection="1">
      <alignment horizontal="right" vertical="center"/>
      <protection hidden="1"/>
    </xf>
    <xf numFmtId="0" fontId="3" fillId="2" borderId="12" xfId="0" applyFont="1" applyFill="1" applyBorder="1" applyAlignment="1" applyProtection="1">
      <alignment horizontal="center" vertical="center" textRotation="90" wrapText="1"/>
      <protection hidden="1"/>
    </xf>
    <xf numFmtId="0" fontId="2" fillId="2" borderId="28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 textRotation="90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34" xfId="0" applyFont="1" applyFill="1" applyBorder="1" applyAlignment="1" applyProtection="1">
      <alignment horizontal="center" vertical="center"/>
      <protection hidden="1"/>
    </xf>
    <xf numFmtId="0" fontId="5" fillId="4" borderId="9" xfId="0" applyFont="1" applyFill="1" applyBorder="1" applyAlignment="1" applyProtection="1">
      <alignment horizontal="center" vertical="center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2" fillId="2" borderId="46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 applyProtection="1">
      <alignment horizontal="center" vertical="center" textRotation="90" wrapText="1"/>
      <protection hidden="1"/>
    </xf>
    <xf numFmtId="1" fontId="2" fillId="2" borderId="31" xfId="0" applyNumberFormat="1" applyFont="1" applyFill="1" applyBorder="1" applyAlignment="1" applyProtection="1">
      <alignment horizontal="center" vertical="center"/>
      <protection hidden="1"/>
    </xf>
    <xf numFmtId="0" fontId="2" fillId="2" borderId="64" xfId="0" applyFont="1" applyFill="1" applyBorder="1" applyAlignment="1" applyProtection="1">
      <alignment horizontal="center" vertical="center" wrapText="1"/>
      <protection hidden="1"/>
    </xf>
    <xf numFmtId="164" fontId="2" fillId="2" borderId="65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51" xfId="0" applyFont="1" applyFill="1" applyBorder="1" applyAlignment="1" applyProtection="1">
      <alignment horizontal="center" vertical="center" wrapText="1"/>
      <protection hidden="1"/>
    </xf>
    <xf numFmtId="0" fontId="3" fillId="2" borderId="60" xfId="0" applyFont="1" applyFill="1" applyBorder="1" applyAlignment="1" applyProtection="1">
      <alignment horizontal="center" vertical="center" textRotation="90" wrapText="1"/>
      <protection hidden="1"/>
    </xf>
    <xf numFmtId="1" fontId="2" fillId="2" borderId="9" xfId="0" applyNumberFormat="1" applyFont="1" applyFill="1" applyBorder="1" applyAlignment="1" applyProtection="1">
      <alignment horizontal="center" vertical="center"/>
      <protection hidden="1"/>
    </xf>
    <xf numFmtId="0" fontId="2" fillId="3" borderId="8" xfId="0" applyFont="1" applyFill="1" applyBorder="1" applyAlignment="1" applyProtection="1">
      <alignment vertical="center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0" fontId="3" fillId="6" borderId="36" xfId="0" applyFont="1" applyFill="1" applyBorder="1" applyAlignment="1" applyProtection="1">
      <alignment horizontal="center" vertical="center"/>
      <protection hidden="1"/>
    </xf>
    <xf numFmtId="1" fontId="3" fillId="6" borderId="7" xfId="0" applyNumberFormat="1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3" fillId="6" borderId="7" xfId="0" applyFont="1" applyFill="1" applyBorder="1" applyAlignment="1" applyProtection="1">
      <alignment horizontal="right" vertical="center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0" fontId="5" fillId="4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A1" sqref="A1:H3"/>
    </sheetView>
  </sheetViews>
  <sheetFormatPr defaultColWidth="34.421875" defaultRowHeight="15"/>
  <cols>
    <col min="1" max="1" width="28.140625" style="0" customWidth="1"/>
    <col min="2" max="2" width="26.140625" style="0" customWidth="1"/>
    <col min="3" max="3" width="25.8515625" style="0" customWidth="1"/>
    <col min="4" max="4" width="24.57421875" style="0" customWidth="1"/>
    <col min="5" max="5" width="25.00390625" style="0" customWidth="1"/>
    <col min="6" max="6" width="26.7109375" style="0" customWidth="1"/>
  </cols>
  <sheetData>
    <row r="1" spans="1:8" ht="15">
      <c r="A1" s="89" t="s">
        <v>198</v>
      </c>
      <c r="B1" s="89"/>
      <c r="C1" s="89"/>
      <c r="D1" s="89"/>
      <c r="E1" s="89"/>
      <c r="F1" s="89"/>
      <c r="G1" s="89"/>
      <c r="H1" s="89"/>
    </row>
    <row r="2" spans="1:8" ht="15">
      <c r="A2" s="89"/>
      <c r="B2" s="89"/>
      <c r="C2" s="89"/>
      <c r="D2" s="89"/>
      <c r="E2" s="89"/>
      <c r="F2" s="89"/>
      <c r="G2" s="89"/>
      <c r="H2" s="89"/>
    </row>
    <row r="3" spans="1:8" ht="15">
      <c r="A3" s="89"/>
      <c r="B3" s="89"/>
      <c r="C3" s="89"/>
      <c r="D3" s="89"/>
      <c r="E3" s="89"/>
      <c r="F3" s="89"/>
      <c r="G3" s="89"/>
      <c r="H3" s="89"/>
    </row>
    <row r="4" spans="1:8" ht="15.5">
      <c r="A4" s="90"/>
      <c r="B4" s="90"/>
      <c r="C4" s="90"/>
      <c r="D4" s="90"/>
      <c r="E4" s="90"/>
      <c r="F4" s="90"/>
      <c r="G4" s="90"/>
      <c r="H4" s="90"/>
    </row>
    <row r="5" spans="1:8" ht="15.5">
      <c r="A5" s="89" t="s">
        <v>199</v>
      </c>
      <c r="B5" s="89"/>
      <c r="C5" s="89"/>
      <c r="D5" s="89"/>
      <c r="E5" s="89"/>
      <c r="F5" s="89"/>
      <c r="G5" s="89"/>
      <c r="H5" s="89"/>
    </row>
    <row r="6" spans="1:8" ht="15.5">
      <c r="A6" s="91"/>
      <c r="B6" s="92"/>
      <c r="C6" s="92"/>
      <c r="D6" s="93"/>
      <c r="E6" s="93"/>
      <c r="F6" s="93"/>
      <c r="G6" s="93"/>
      <c r="H6" s="93"/>
    </row>
    <row r="7" spans="1:8" ht="15">
      <c r="A7" s="94" t="s">
        <v>200</v>
      </c>
      <c r="B7" s="95"/>
      <c r="C7" s="96"/>
      <c r="D7" s="96"/>
      <c r="E7" s="96"/>
      <c r="F7" s="96"/>
      <c r="G7" s="93"/>
      <c r="H7" s="93"/>
    </row>
    <row r="8" spans="1:8" ht="15">
      <c r="A8" s="94" t="s">
        <v>201</v>
      </c>
      <c r="B8" s="10"/>
      <c r="C8" s="97"/>
      <c r="D8" s="97"/>
      <c r="E8" s="93"/>
      <c r="F8" s="93"/>
      <c r="G8" s="93"/>
      <c r="H8" s="93"/>
    </row>
    <row r="9" spans="1:8" ht="15">
      <c r="A9" s="98"/>
      <c r="B9" s="99" t="s">
        <v>202</v>
      </c>
      <c r="C9" s="99"/>
      <c r="D9" s="99"/>
      <c r="E9" s="100"/>
      <c r="F9" s="93"/>
      <c r="G9" s="93"/>
      <c r="H9" s="93"/>
    </row>
    <row r="10" spans="1:8" ht="15">
      <c r="A10" s="93"/>
      <c r="B10" s="93"/>
      <c r="C10" s="93"/>
      <c r="D10" s="93"/>
      <c r="E10" s="93"/>
      <c r="F10" s="93"/>
      <c r="G10" s="93"/>
      <c r="H10" s="93"/>
    </row>
    <row r="11" spans="1:8" ht="25.5" customHeight="1">
      <c r="A11" s="101"/>
      <c r="B11" s="129" t="s">
        <v>203</v>
      </c>
      <c r="C11" s="130" t="s">
        <v>204</v>
      </c>
      <c r="D11" s="130" t="s">
        <v>205</v>
      </c>
      <c r="E11" s="131" t="s">
        <v>206</v>
      </c>
      <c r="F11" s="132" t="s">
        <v>207</v>
      </c>
      <c r="G11" s="93"/>
      <c r="H11" s="93"/>
    </row>
    <row r="12" spans="1:8" ht="27" customHeight="1">
      <c r="A12" s="93"/>
      <c r="B12" s="130" t="s">
        <v>208</v>
      </c>
      <c r="C12" s="102"/>
      <c r="D12" s="103"/>
      <c r="E12" s="104"/>
      <c r="F12" s="105"/>
      <c r="G12" s="93"/>
      <c r="H12" s="93"/>
    </row>
    <row r="13" spans="1:8" ht="15">
      <c r="A13" s="93"/>
      <c r="B13" s="93"/>
      <c r="C13" s="93"/>
      <c r="D13" s="93"/>
      <c r="E13" s="93"/>
      <c r="F13" s="93"/>
      <c r="G13" s="93"/>
      <c r="H13" s="93"/>
    </row>
    <row r="14" spans="1:8" ht="29" customHeight="1">
      <c r="A14" s="101"/>
      <c r="B14" s="130" t="s">
        <v>209</v>
      </c>
      <c r="C14" s="102"/>
      <c r="D14" s="102"/>
      <c r="E14" s="106"/>
      <c r="F14" s="107"/>
      <c r="G14" s="93"/>
      <c r="H14" s="93"/>
    </row>
    <row r="15" spans="1:8" ht="15">
      <c r="A15" s="93"/>
      <c r="B15" s="93"/>
      <c r="C15" s="93"/>
      <c r="D15" s="93"/>
      <c r="E15" s="93"/>
      <c r="F15" s="93"/>
      <c r="G15" s="93"/>
      <c r="H15" s="93"/>
    </row>
    <row r="16" spans="1:8" ht="15">
      <c r="A16" s="108" t="s">
        <v>210</v>
      </c>
      <c r="B16" s="109"/>
      <c r="C16" s="93"/>
      <c r="D16" s="93"/>
      <c r="E16" s="93"/>
      <c r="F16" s="93"/>
      <c r="G16" s="93"/>
      <c r="H16" s="93"/>
    </row>
    <row r="17" spans="1:8" ht="15">
      <c r="A17" s="94" t="s">
        <v>211</v>
      </c>
      <c r="B17" s="109"/>
      <c r="C17" s="109"/>
      <c r="D17" s="109"/>
      <c r="E17" s="109"/>
      <c r="F17" s="109"/>
      <c r="G17" s="93"/>
      <c r="H17" s="93"/>
    </row>
    <row r="18" spans="1:8" ht="15">
      <c r="A18" s="94" t="s">
        <v>206</v>
      </c>
      <c r="B18" s="110"/>
      <c r="C18" s="110"/>
      <c r="D18" s="110"/>
      <c r="E18" s="110"/>
      <c r="F18" s="110"/>
      <c r="G18" s="93"/>
      <c r="H18" s="93"/>
    </row>
  </sheetData>
  <sheetProtection password="CA0B" sheet="1" objects="1" scenarios="1"/>
  <mergeCells count="3">
    <mergeCell ref="A1:H3"/>
    <mergeCell ref="A5:H5"/>
    <mergeCell ref="B9:D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showGridLines="0" tabSelected="1" zoomScale="90" zoomScaleNormal="90" zoomScaleSheetLayoutView="50" workbookViewId="0" topLeftCell="A1">
      <selection activeCell="J106" activeCellId="1" sqref="J86:O104 J106:O113"/>
    </sheetView>
  </sheetViews>
  <sheetFormatPr defaultColWidth="8.7109375" defaultRowHeight="15"/>
  <cols>
    <col min="1" max="1" width="2.28125" style="2" customWidth="1"/>
    <col min="2" max="3" width="8.7109375" style="2" customWidth="1"/>
    <col min="4" max="4" width="15.7109375" style="2" customWidth="1"/>
    <col min="5" max="5" width="8.7109375" style="2" customWidth="1"/>
    <col min="6" max="6" width="70.7109375" style="2" customWidth="1"/>
    <col min="7" max="7" width="13.421875" style="3" customWidth="1"/>
    <col min="8" max="8" width="18.00390625" style="2" customWidth="1"/>
    <col min="9" max="9" width="8.00390625" style="2" customWidth="1"/>
    <col min="10" max="11" width="8.7109375" style="36" customWidth="1"/>
    <col min="12" max="12" width="11.421875" style="36" customWidth="1"/>
    <col min="13" max="13" width="10.28125" style="36" customWidth="1"/>
    <col min="14" max="14" width="8.7109375" style="36" customWidth="1"/>
    <col min="15" max="15" width="11.421875" style="36" customWidth="1"/>
    <col min="16" max="16384" width="8.7109375" style="2" customWidth="1"/>
  </cols>
  <sheetData>
    <row r="1" spans="1:15" ht="15">
      <c r="A1" s="1"/>
      <c r="B1" s="1"/>
      <c r="C1" s="1"/>
      <c r="D1" s="1"/>
      <c r="E1" s="1"/>
      <c r="F1" s="1"/>
      <c r="G1" s="1"/>
      <c r="H1" s="1"/>
      <c r="I1" s="1"/>
      <c r="J1" s="21"/>
      <c r="K1" s="21"/>
      <c r="L1" s="21"/>
      <c r="M1" s="21"/>
      <c r="N1" s="21"/>
      <c r="O1" s="21"/>
    </row>
    <row r="2" spans="1:15" ht="15">
      <c r="A2" s="1"/>
      <c r="B2" s="81" t="s">
        <v>134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ht="15">
      <c r="A3" s="1"/>
      <c r="B3" s="81" t="s">
        <v>183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5">
      <c r="A4" s="1"/>
      <c r="B4" s="81" t="s">
        <v>17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5">
      <c r="A5" s="1"/>
      <c r="B5" s="81"/>
      <c r="C5" s="81"/>
      <c r="D5" s="81"/>
      <c r="E5" s="81"/>
      <c r="F5" s="81"/>
      <c r="G5" s="81"/>
      <c r="H5" s="81"/>
      <c r="I5" s="9"/>
      <c r="J5" s="22"/>
      <c r="K5" s="21"/>
      <c r="L5" s="21"/>
      <c r="M5" s="22"/>
      <c r="N5" s="21"/>
      <c r="O5" s="21"/>
    </row>
    <row r="6" spans="1:15" ht="15">
      <c r="A6" s="1"/>
      <c r="B6" s="81" t="s">
        <v>16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">
      <c r="A7" s="1"/>
      <c r="B7" s="81" t="s">
        <v>182</v>
      </c>
      <c r="C7" s="81"/>
      <c r="D7" s="81"/>
      <c r="E7" s="81"/>
      <c r="F7" s="68">
        <f>Identification!B7</f>
        <v>0</v>
      </c>
      <c r="G7" s="68"/>
      <c r="H7" s="68"/>
      <c r="I7" s="68"/>
      <c r="J7" s="68"/>
      <c r="K7" s="68"/>
      <c r="L7" s="68"/>
      <c r="M7" s="68"/>
      <c r="N7" s="68"/>
      <c r="O7" s="68"/>
    </row>
    <row r="8" spans="1:15" ht="15" thickBot="1">
      <c r="A8" s="1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</row>
    <row r="9" spans="1:15" ht="15" thickBot="1">
      <c r="A9" s="1"/>
      <c r="B9" s="9"/>
      <c r="C9" s="9"/>
      <c r="D9" s="9"/>
      <c r="E9" s="9"/>
      <c r="F9" s="9"/>
      <c r="G9" s="9"/>
      <c r="H9" s="9"/>
      <c r="I9" s="9"/>
      <c r="J9" s="85" t="s">
        <v>13</v>
      </c>
      <c r="K9" s="86"/>
      <c r="L9" s="86"/>
      <c r="M9" s="86"/>
      <c r="N9" s="86"/>
      <c r="O9" s="87"/>
    </row>
    <row r="10" spans="10:15" ht="15" thickBot="1">
      <c r="J10" s="85"/>
      <c r="K10" s="86"/>
      <c r="L10" s="87"/>
      <c r="M10" s="82"/>
      <c r="N10" s="83"/>
      <c r="O10" s="84"/>
    </row>
    <row r="11" spans="1:15" ht="21.5" thickBot="1">
      <c r="A11" s="4"/>
      <c r="B11" s="133" t="s">
        <v>8</v>
      </c>
      <c r="C11" s="134" t="s">
        <v>50</v>
      </c>
      <c r="D11" s="135" t="s">
        <v>9</v>
      </c>
      <c r="E11" s="136" t="s">
        <v>50</v>
      </c>
      <c r="F11" s="137" t="s">
        <v>10</v>
      </c>
      <c r="G11" s="138" t="s">
        <v>28</v>
      </c>
      <c r="H11" s="139"/>
      <c r="I11" s="140"/>
      <c r="J11" s="23" t="s">
        <v>0</v>
      </c>
      <c r="K11" s="37" t="s">
        <v>14</v>
      </c>
      <c r="L11" s="45" t="s">
        <v>15</v>
      </c>
      <c r="M11" s="23" t="s">
        <v>0</v>
      </c>
      <c r="N11" s="37" t="s">
        <v>14</v>
      </c>
      <c r="O11" s="45" t="s">
        <v>15</v>
      </c>
    </row>
    <row r="12" spans="1:15" ht="15" thickBot="1">
      <c r="A12" s="4"/>
      <c r="B12" s="133"/>
      <c r="C12" s="141"/>
      <c r="D12" s="142"/>
      <c r="E12" s="143"/>
      <c r="F12" s="144"/>
      <c r="G12" s="145" t="s">
        <v>5</v>
      </c>
      <c r="H12" s="146" t="s">
        <v>11</v>
      </c>
      <c r="I12" s="146" t="s">
        <v>12</v>
      </c>
      <c r="J12" s="24"/>
      <c r="K12" s="38"/>
      <c r="L12" s="46"/>
      <c r="M12" s="47"/>
      <c r="N12" s="48"/>
      <c r="O12" s="49"/>
    </row>
    <row r="13" spans="1:15" ht="33.75" customHeight="1">
      <c r="A13" s="4"/>
      <c r="B13" s="147" t="s">
        <v>18</v>
      </c>
      <c r="C13" s="148">
        <v>200</v>
      </c>
      <c r="D13" s="149" t="s">
        <v>19</v>
      </c>
      <c r="E13" s="150">
        <v>20</v>
      </c>
      <c r="F13" s="151" t="s">
        <v>20</v>
      </c>
      <c r="G13" s="152">
        <v>15</v>
      </c>
      <c r="H13" s="153" t="s">
        <v>6</v>
      </c>
      <c r="I13" s="154">
        <f>G13</f>
        <v>15</v>
      </c>
      <c r="J13" s="25"/>
      <c r="K13" s="59"/>
      <c r="L13" s="50"/>
      <c r="M13" s="51"/>
      <c r="N13" s="52"/>
      <c r="O13" s="50"/>
    </row>
    <row r="14" spans="1:15" ht="33.75" customHeight="1">
      <c r="A14" s="4"/>
      <c r="B14" s="155"/>
      <c r="C14" s="156"/>
      <c r="D14" s="157"/>
      <c r="E14" s="158"/>
      <c r="F14" s="159" t="s">
        <v>21</v>
      </c>
      <c r="G14" s="160">
        <v>8</v>
      </c>
      <c r="H14" s="161" t="s">
        <v>6</v>
      </c>
      <c r="I14" s="162">
        <f>G14</f>
        <v>8</v>
      </c>
      <c r="J14" s="26"/>
      <c r="K14" s="59"/>
      <c r="L14" s="53"/>
      <c r="M14" s="54"/>
      <c r="N14" s="55"/>
      <c r="O14" s="53"/>
    </row>
    <row r="15" spans="1:15" ht="33.75" customHeight="1">
      <c r="A15" s="4"/>
      <c r="B15" s="155"/>
      <c r="C15" s="156"/>
      <c r="D15" s="157"/>
      <c r="E15" s="158"/>
      <c r="F15" s="159" t="s">
        <v>22</v>
      </c>
      <c r="G15" s="160">
        <v>5</v>
      </c>
      <c r="H15" s="161" t="s">
        <v>6</v>
      </c>
      <c r="I15" s="162">
        <f>G15</f>
        <v>5</v>
      </c>
      <c r="J15" s="26"/>
      <c r="K15" s="59"/>
      <c r="L15" s="53"/>
      <c r="M15" s="54"/>
      <c r="N15" s="55"/>
      <c r="O15" s="53"/>
    </row>
    <row r="16" spans="1:15" ht="33.75" customHeight="1" thickBot="1">
      <c r="A16" s="4"/>
      <c r="B16" s="155"/>
      <c r="C16" s="156"/>
      <c r="D16" s="163"/>
      <c r="E16" s="164"/>
      <c r="F16" s="159" t="s">
        <v>23</v>
      </c>
      <c r="G16" s="165">
        <v>3</v>
      </c>
      <c r="H16" s="166" t="s">
        <v>6</v>
      </c>
      <c r="I16" s="167">
        <f>G16</f>
        <v>3</v>
      </c>
      <c r="J16" s="13"/>
      <c r="K16" s="14"/>
      <c r="L16" s="15"/>
      <c r="M16" s="56"/>
      <c r="N16" s="57"/>
      <c r="O16" s="15"/>
    </row>
    <row r="17" spans="1:15" ht="15" thickBot="1">
      <c r="A17" s="4"/>
      <c r="B17" s="155"/>
      <c r="C17" s="156"/>
      <c r="D17" s="168"/>
      <c r="E17" s="169"/>
      <c r="F17" s="169"/>
      <c r="G17" s="170"/>
      <c r="H17" s="170"/>
      <c r="I17" s="170"/>
      <c r="J17" s="27"/>
      <c r="K17" s="39">
        <f>IF(SUM(K13:K16)&gt;=E13,E13,SUM(K13:K16))</f>
        <v>0</v>
      </c>
      <c r="L17" s="43"/>
      <c r="M17" s="27"/>
      <c r="N17" s="39"/>
      <c r="O17" s="43"/>
    </row>
    <row r="18" spans="1:15" ht="40.5" customHeight="1">
      <c r="A18" s="4"/>
      <c r="B18" s="155"/>
      <c r="C18" s="156"/>
      <c r="D18" s="171" t="s">
        <v>139</v>
      </c>
      <c r="E18" s="150">
        <v>10</v>
      </c>
      <c r="F18" s="172" t="s">
        <v>24</v>
      </c>
      <c r="G18" s="173">
        <v>5</v>
      </c>
      <c r="H18" s="174" t="s">
        <v>29</v>
      </c>
      <c r="I18" s="175">
        <v>5</v>
      </c>
      <c r="J18" s="28"/>
      <c r="K18" s="302"/>
      <c r="L18" s="11"/>
      <c r="M18" s="25"/>
      <c r="N18" s="58"/>
      <c r="O18" s="50"/>
    </row>
    <row r="19" spans="1:15" ht="40.5" customHeight="1">
      <c r="A19" s="4"/>
      <c r="B19" s="155"/>
      <c r="C19" s="156"/>
      <c r="D19" s="176"/>
      <c r="E19" s="164"/>
      <c r="F19" s="177" t="s">
        <v>25</v>
      </c>
      <c r="G19" s="178">
        <v>3</v>
      </c>
      <c r="H19" s="179" t="s">
        <v>29</v>
      </c>
      <c r="I19" s="180">
        <v>3</v>
      </c>
      <c r="J19" s="29"/>
      <c r="K19" s="303"/>
      <c r="L19" s="12"/>
      <c r="M19" s="13"/>
      <c r="N19" s="14"/>
      <c r="O19" s="15"/>
    </row>
    <row r="20" spans="1:15" ht="40.5" customHeight="1">
      <c r="A20" s="4"/>
      <c r="B20" s="155"/>
      <c r="C20" s="156"/>
      <c r="D20" s="176"/>
      <c r="E20" s="164"/>
      <c r="F20" s="177" t="s">
        <v>26</v>
      </c>
      <c r="G20" s="178">
        <v>1</v>
      </c>
      <c r="H20" s="179" t="s">
        <v>29</v>
      </c>
      <c r="I20" s="180">
        <v>5</v>
      </c>
      <c r="J20" s="29"/>
      <c r="K20" s="303"/>
      <c r="L20" s="12"/>
      <c r="M20" s="13"/>
      <c r="N20" s="14"/>
      <c r="O20" s="15"/>
    </row>
    <row r="21" spans="1:15" ht="40.5" customHeight="1" thickBot="1">
      <c r="A21" s="4"/>
      <c r="B21" s="155"/>
      <c r="C21" s="156"/>
      <c r="D21" s="181"/>
      <c r="E21" s="182"/>
      <c r="F21" s="177" t="s">
        <v>27</v>
      </c>
      <c r="G21" s="178">
        <v>0.5</v>
      </c>
      <c r="H21" s="183" t="s">
        <v>29</v>
      </c>
      <c r="I21" s="184">
        <v>4</v>
      </c>
      <c r="J21" s="30"/>
      <c r="K21" s="303"/>
      <c r="L21" s="12"/>
      <c r="M21" s="26"/>
      <c r="N21" s="59"/>
      <c r="O21" s="53"/>
    </row>
    <row r="22" spans="1:15" ht="15" thickBot="1">
      <c r="A22" s="4"/>
      <c r="B22" s="155"/>
      <c r="C22" s="156"/>
      <c r="D22" s="185"/>
      <c r="E22" s="186"/>
      <c r="F22" s="186"/>
      <c r="G22" s="187"/>
      <c r="H22" s="187"/>
      <c r="I22" s="187"/>
      <c r="J22" s="31"/>
      <c r="K22" s="39">
        <f>IF(SUM(K18:K21)&gt;=E18,E18,SUM(K18:K21))</f>
        <v>0</v>
      </c>
      <c r="L22" s="44"/>
      <c r="M22" s="31"/>
      <c r="N22" s="39"/>
      <c r="O22" s="44"/>
    </row>
    <row r="23" spans="2:15" ht="18" customHeight="1">
      <c r="B23" s="155"/>
      <c r="C23" s="156"/>
      <c r="D23" s="171" t="s">
        <v>184</v>
      </c>
      <c r="E23" s="150">
        <v>5</v>
      </c>
      <c r="F23" s="188" t="s">
        <v>30</v>
      </c>
      <c r="G23" s="189">
        <v>2</v>
      </c>
      <c r="H23" s="190" t="s">
        <v>31</v>
      </c>
      <c r="I23" s="152">
        <v>4</v>
      </c>
      <c r="J23" s="25"/>
      <c r="K23" s="58"/>
      <c r="L23" s="50"/>
      <c r="M23" s="25"/>
      <c r="N23" s="58"/>
      <c r="O23" s="50"/>
    </row>
    <row r="24" spans="2:15" ht="30" customHeight="1">
      <c r="B24" s="155"/>
      <c r="C24" s="156"/>
      <c r="D24" s="191"/>
      <c r="E24" s="158"/>
      <c r="F24" s="192"/>
      <c r="G24" s="189">
        <v>1</v>
      </c>
      <c r="H24" s="161" t="s">
        <v>32</v>
      </c>
      <c r="I24" s="162">
        <v>2</v>
      </c>
      <c r="J24" s="26"/>
      <c r="K24" s="59"/>
      <c r="L24" s="53"/>
      <c r="M24" s="26"/>
      <c r="N24" s="59"/>
      <c r="O24" s="53"/>
    </row>
    <row r="25" spans="2:15" ht="35.25" customHeight="1" thickBot="1">
      <c r="B25" s="155"/>
      <c r="C25" s="156"/>
      <c r="D25" s="181"/>
      <c r="E25" s="182"/>
      <c r="F25" s="177" t="s">
        <v>33</v>
      </c>
      <c r="G25" s="193">
        <v>5</v>
      </c>
      <c r="H25" s="179" t="s">
        <v>6</v>
      </c>
      <c r="I25" s="194">
        <v>5</v>
      </c>
      <c r="J25" s="32"/>
      <c r="K25" s="14"/>
      <c r="L25" s="60"/>
      <c r="M25" s="32"/>
      <c r="N25" s="14"/>
      <c r="O25" s="60"/>
    </row>
    <row r="26" spans="2:15" ht="15" thickBot="1">
      <c r="B26" s="155"/>
      <c r="C26" s="156"/>
      <c r="D26" s="168"/>
      <c r="E26" s="169"/>
      <c r="F26" s="169"/>
      <c r="G26" s="170"/>
      <c r="H26" s="170"/>
      <c r="I26" s="170"/>
      <c r="J26" s="27"/>
      <c r="K26" s="39">
        <f>IF(SUM(K23:K25)&gt;=E23,E23,SUM(K23:K25))</f>
        <v>0</v>
      </c>
      <c r="L26" s="43"/>
      <c r="M26" s="27"/>
      <c r="N26" s="39"/>
      <c r="O26" s="43"/>
    </row>
    <row r="27" spans="2:15" ht="14.65" customHeight="1">
      <c r="B27" s="155"/>
      <c r="C27" s="156"/>
      <c r="D27" s="157" t="s">
        <v>185</v>
      </c>
      <c r="E27" s="158">
        <v>80</v>
      </c>
      <c r="F27" s="195" t="s">
        <v>38</v>
      </c>
      <c r="G27" s="152">
        <v>2</v>
      </c>
      <c r="H27" s="153" t="s">
        <v>34</v>
      </c>
      <c r="I27" s="154">
        <v>6</v>
      </c>
      <c r="J27" s="25"/>
      <c r="K27" s="58"/>
      <c r="L27" s="50"/>
      <c r="M27" s="25"/>
      <c r="N27" s="58"/>
      <c r="O27" s="50"/>
    </row>
    <row r="28" spans="2:15" ht="15">
      <c r="B28" s="155"/>
      <c r="C28" s="156"/>
      <c r="D28" s="163"/>
      <c r="E28" s="164"/>
      <c r="F28" s="196" t="s">
        <v>39</v>
      </c>
      <c r="G28" s="165">
        <v>5</v>
      </c>
      <c r="H28" s="166" t="s">
        <v>35</v>
      </c>
      <c r="I28" s="167">
        <v>25</v>
      </c>
      <c r="J28" s="13"/>
      <c r="K28" s="14"/>
      <c r="L28" s="15"/>
      <c r="M28" s="13"/>
      <c r="N28" s="14"/>
      <c r="O28" s="15"/>
    </row>
    <row r="29" spans="2:15" ht="15">
      <c r="B29" s="155"/>
      <c r="C29" s="156"/>
      <c r="D29" s="163"/>
      <c r="E29" s="164"/>
      <c r="F29" s="196" t="s">
        <v>40</v>
      </c>
      <c r="G29" s="165">
        <v>3</v>
      </c>
      <c r="H29" s="166" t="s">
        <v>35</v>
      </c>
      <c r="I29" s="167">
        <f>G29*10</f>
        <v>30</v>
      </c>
      <c r="J29" s="13"/>
      <c r="K29" s="14"/>
      <c r="L29" s="15"/>
      <c r="M29" s="13"/>
      <c r="N29" s="14"/>
      <c r="O29" s="15"/>
    </row>
    <row r="30" spans="2:15" ht="15">
      <c r="B30" s="155"/>
      <c r="C30" s="156"/>
      <c r="D30" s="163"/>
      <c r="E30" s="164"/>
      <c r="F30" s="197" t="s">
        <v>41</v>
      </c>
      <c r="G30" s="198">
        <v>2</v>
      </c>
      <c r="H30" s="166" t="s">
        <v>35</v>
      </c>
      <c r="I30" s="194">
        <f>G30*10</f>
        <v>20</v>
      </c>
      <c r="J30" s="13"/>
      <c r="K30" s="14"/>
      <c r="L30" s="15"/>
      <c r="M30" s="13"/>
      <c r="N30" s="14"/>
      <c r="O30" s="15"/>
    </row>
    <row r="31" spans="2:15" ht="15">
      <c r="B31" s="155"/>
      <c r="C31" s="156"/>
      <c r="D31" s="163"/>
      <c r="E31" s="164"/>
      <c r="F31" s="199" t="s">
        <v>42</v>
      </c>
      <c r="G31" s="198">
        <v>2</v>
      </c>
      <c r="H31" s="166" t="s">
        <v>35</v>
      </c>
      <c r="I31" s="194">
        <v>20</v>
      </c>
      <c r="J31" s="13"/>
      <c r="K31" s="14"/>
      <c r="L31" s="15"/>
      <c r="M31" s="13"/>
      <c r="N31" s="14"/>
      <c r="O31" s="15"/>
    </row>
    <row r="32" spans="2:15" ht="15">
      <c r="B32" s="155"/>
      <c r="C32" s="156"/>
      <c r="D32" s="163"/>
      <c r="E32" s="164"/>
      <c r="F32" s="200" t="s">
        <v>137</v>
      </c>
      <c r="G32" s="201">
        <v>1</v>
      </c>
      <c r="H32" s="166" t="s">
        <v>35</v>
      </c>
      <c r="I32" s="194">
        <v>10</v>
      </c>
      <c r="J32" s="13"/>
      <c r="K32" s="14"/>
      <c r="L32" s="60"/>
      <c r="M32" s="32"/>
      <c r="N32" s="14"/>
      <c r="O32" s="60"/>
    </row>
    <row r="33" spans="2:15" ht="20">
      <c r="B33" s="155"/>
      <c r="C33" s="156"/>
      <c r="D33" s="202"/>
      <c r="E33" s="182"/>
      <c r="F33" s="200" t="s">
        <v>43</v>
      </c>
      <c r="G33" s="201">
        <v>0.25</v>
      </c>
      <c r="H33" s="166" t="s">
        <v>36</v>
      </c>
      <c r="I33" s="203">
        <f>G33*10</f>
        <v>2.5</v>
      </c>
      <c r="J33" s="13"/>
      <c r="K33" s="61"/>
      <c r="L33" s="60"/>
      <c r="M33" s="32"/>
      <c r="N33" s="61"/>
      <c r="O33" s="60"/>
    </row>
    <row r="34" spans="2:15" ht="15">
      <c r="B34" s="155"/>
      <c r="C34" s="156"/>
      <c r="D34" s="202"/>
      <c r="E34" s="182"/>
      <c r="F34" s="204" t="s">
        <v>44</v>
      </c>
      <c r="G34" s="160">
        <v>0.25</v>
      </c>
      <c r="H34" s="161" t="s">
        <v>36</v>
      </c>
      <c r="I34" s="205">
        <v>10</v>
      </c>
      <c r="J34" s="13"/>
      <c r="K34" s="61"/>
      <c r="L34" s="60"/>
      <c r="M34" s="32"/>
      <c r="N34" s="61"/>
      <c r="O34" s="60"/>
    </row>
    <row r="35" spans="2:15" ht="15">
      <c r="B35" s="155"/>
      <c r="C35" s="156"/>
      <c r="D35" s="202"/>
      <c r="E35" s="182"/>
      <c r="F35" s="204" t="s">
        <v>45</v>
      </c>
      <c r="G35" s="160">
        <v>5</v>
      </c>
      <c r="H35" s="161" t="s">
        <v>37</v>
      </c>
      <c r="I35" s="205">
        <v>25</v>
      </c>
      <c r="J35" s="13"/>
      <c r="K35" s="61"/>
      <c r="L35" s="60"/>
      <c r="M35" s="32"/>
      <c r="N35" s="61"/>
      <c r="O35" s="60"/>
    </row>
    <row r="36" spans="2:15" ht="15">
      <c r="B36" s="155"/>
      <c r="C36" s="156"/>
      <c r="D36" s="202"/>
      <c r="E36" s="182"/>
      <c r="F36" s="204" t="s">
        <v>46</v>
      </c>
      <c r="G36" s="160">
        <v>3</v>
      </c>
      <c r="H36" s="161" t="s">
        <v>37</v>
      </c>
      <c r="I36" s="205">
        <f>G36*10</f>
        <v>30</v>
      </c>
      <c r="J36" s="13"/>
      <c r="K36" s="61"/>
      <c r="L36" s="60"/>
      <c r="M36" s="32"/>
      <c r="N36" s="61"/>
      <c r="O36" s="60"/>
    </row>
    <row r="37" spans="2:15" ht="15">
      <c r="B37" s="155"/>
      <c r="C37" s="156"/>
      <c r="D37" s="202"/>
      <c r="E37" s="182"/>
      <c r="F37" s="204" t="s">
        <v>47</v>
      </c>
      <c r="G37" s="160">
        <v>3</v>
      </c>
      <c r="H37" s="161" t="s">
        <v>37</v>
      </c>
      <c r="I37" s="205">
        <f>G37*5</f>
        <v>15</v>
      </c>
      <c r="J37" s="13"/>
      <c r="K37" s="61"/>
      <c r="L37" s="60"/>
      <c r="M37" s="32"/>
      <c r="N37" s="61"/>
      <c r="O37" s="60"/>
    </row>
    <row r="38" spans="2:15" ht="15">
      <c r="B38" s="155"/>
      <c r="C38" s="156"/>
      <c r="D38" s="202"/>
      <c r="E38" s="182"/>
      <c r="F38" s="204" t="s">
        <v>48</v>
      </c>
      <c r="G38" s="160">
        <v>2</v>
      </c>
      <c r="H38" s="161" t="s">
        <v>37</v>
      </c>
      <c r="I38" s="205">
        <v>6</v>
      </c>
      <c r="J38" s="13"/>
      <c r="K38" s="61"/>
      <c r="L38" s="60"/>
      <c r="M38" s="32"/>
      <c r="N38" s="61"/>
      <c r="O38" s="60"/>
    </row>
    <row r="39" spans="2:15" ht="15" thickBot="1">
      <c r="B39" s="155"/>
      <c r="C39" s="156"/>
      <c r="D39" s="202"/>
      <c r="E39" s="182"/>
      <c r="F39" s="204" t="s">
        <v>49</v>
      </c>
      <c r="G39" s="160">
        <v>1</v>
      </c>
      <c r="H39" s="161" t="s">
        <v>37</v>
      </c>
      <c r="I39" s="205">
        <v>3</v>
      </c>
      <c r="J39" s="13"/>
      <c r="K39" s="61"/>
      <c r="L39" s="60"/>
      <c r="M39" s="32"/>
      <c r="N39" s="61"/>
      <c r="O39" s="60"/>
    </row>
    <row r="40" spans="2:15" ht="15" thickBot="1">
      <c r="B40" s="155"/>
      <c r="C40" s="156"/>
      <c r="D40" s="168"/>
      <c r="E40" s="169"/>
      <c r="F40" s="169"/>
      <c r="G40" s="170"/>
      <c r="H40" s="170"/>
      <c r="I40" s="170"/>
      <c r="J40" s="27"/>
      <c r="K40" s="39">
        <f>IF(SUM(K27:K39)&gt;=E27,E27,SUM(K27:K39))</f>
        <v>0</v>
      </c>
      <c r="L40" s="43"/>
      <c r="M40" s="27"/>
      <c r="N40" s="39"/>
      <c r="O40" s="43"/>
    </row>
    <row r="41" spans="2:15" ht="22.5" customHeight="1">
      <c r="B41" s="155"/>
      <c r="C41" s="156"/>
      <c r="D41" s="171" t="s">
        <v>54</v>
      </c>
      <c r="E41" s="150">
        <v>20</v>
      </c>
      <c r="F41" s="206" t="s">
        <v>56</v>
      </c>
      <c r="G41" s="207">
        <v>4</v>
      </c>
      <c r="H41" s="153" t="s">
        <v>51</v>
      </c>
      <c r="I41" s="154">
        <v>12</v>
      </c>
      <c r="J41" s="25"/>
      <c r="K41" s="58"/>
      <c r="L41" s="50"/>
      <c r="M41" s="25"/>
      <c r="N41" s="58"/>
      <c r="O41" s="50"/>
    </row>
    <row r="42" spans="2:15" ht="22.5" customHeight="1">
      <c r="B42" s="155"/>
      <c r="C42" s="156"/>
      <c r="D42" s="191"/>
      <c r="E42" s="158"/>
      <c r="F42" s="208" t="s">
        <v>57</v>
      </c>
      <c r="G42" s="209">
        <v>1</v>
      </c>
      <c r="H42" s="161" t="s">
        <v>51</v>
      </c>
      <c r="I42" s="162">
        <v>3</v>
      </c>
      <c r="J42" s="26"/>
      <c r="K42" s="59"/>
      <c r="L42" s="53"/>
      <c r="M42" s="26"/>
      <c r="N42" s="59"/>
      <c r="O42" s="53"/>
    </row>
    <row r="43" spans="2:15" ht="22.5" customHeight="1">
      <c r="B43" s="155"/>
      <c r="C43" s="156"/>
      <c r="D43" s="191"/>
      <c r="E43" s="158"/>
      <c r="F43" s="208" t="s">
        <v>58</v>
      </c>
      <c r="G43" s="209">
        <v>2</v>
      </c>
      <c r="H43" s="189" t="s">
        <v>51</v>
      </c>
      <c r="I43" s="162">
        <v>10</v>
      </c>
      <c r="J43" s="26"/>
      <c r="K43" s="59"/>
      <c r="L43" s="53"/>
      <c r="M43" s="26"/>
      <c r="N43" s="59"/>
      <c r="O43" s="53"/>
    </row>
    <row r="44" spans="2:15" ht="22.5" customHeight="1">
      <c r="B44" s="155"/>
      <c r="C44" s="156"/>
      <c r="D44" s="191"/>
      <c r="E44" s="158"/>
      <c r="F44" s="208" t="s">
        <v>59</v>
      </c>
      <c r="G44" s="209">
        <v>2</v>
      </c>
      <c r="H44" s="210" t="s">
        <v>52</v>
      </c>
      <c r="I44" s="162">
        <v>6</v>
      </c>
      <c r="J44" s="26"/>
      <c r="K44" s="59"/>
      <c r="L44" s="53"/>
      <c r="M44" s="26"/>
      <c r="N44" s="59"/>
      <c r="O44" s="53"/>
    </row>
    <row r="45" spans="2:15" ht="22.5" customHeight="1">
      <c r="B45" s="155"/>
      <c r="C45" s="156"/>
      <c r="D45" s="191"/>
      <c r="E45" s="158"/>
      <c r="F45" s="208" t="s">
        <v>60</v>
      </c>
      <c r="G45" s="209">
        <v>1</v>
      </c>
      <c r="H45" s="210" t="s">
        <v>35</v>
      </c>
      <c r="I45" s="162">
        <v>10</v>
      </c>
      <c r="J45" s="26"/>
      <c r="K45" s="59"/>
      <c r="L45" s="53"/>
      <c r="M45" s="26"/>
      <c r="N45" s="59"/>
      <c r="O45" s="53"/>
    </row>
    <row r="46" spans="2:15" ht="22.5" customHeight="1">
      <c r="B46" s="155"/>
      <c r="C46" s="156"/>
      <c r="D46" s="191"/>
      <c r="E46" s="158"/>
      <c r="F46" s="208" t="s">
        <v>61</v>
      </c>
      <c r="G46" s="209">
        <v>1</v>
      </c>
      <c r="H46" s="210" t="s">
        <v>76</v>
      </c>
      <c r="I46" s="162">
        <v>6</v>
      </c>
      <c r="J46" s="26"/>
      <c r="K46" s="59"/>
      <c r="L46" s="53"/>
      <c r="M46" s="26"/>
      <c r="N46" s="59"/>
      <c r="O46" s="53"/>
    </row>
    <row r="47" spans="2:15" ht="22.5" customHeight="1">
      <c r="B47" s="155"/>
      <c r="C47" s="156"/>
      <c r="D47" s="191"/>
      <c r="E47" s="158"/>
      <c r="F47" s="208" t="s">
        <v>62</v>
      </c>
      <c r="G47" s="209">
        <v>2</v>
      </c>
      <c r="H47" s="210" t="s">
        <v>53</v>
      </c>
      <c r="I47" s="162">
        <v>10</v>
      </c>
      <c r="J47" s="26"/>
      <c r="K47" s="59"/>
      <c r="L47" s="53"/>
      <c r="M47" s="26"/>
      <c r="N47" s="59"/>
      <c r="O47" s="53"/>
    </row>
    <row r="48" spans="2:15" ht="22.5" customHeight="1" thickBot="1">
      <c r="B48" s="155"/>
      <c r="C48" s="156"/>
      <c r="D48" s="191"/>
      <c r="E48" s="158"/>
      <c r="F48" s="208" t="s">
        <v>63</v>
      </c>
      <c r="G48" s="209">
        <v>2</v>
      </c>
      <c r="H48" s="210" t="s">
        <v>55</v>
      </c>
      <c r="I48" s="162">
        <v>2</v>
      </c>
      <c r="J48" s="26"/>
      <c r="K48" s="59"/>
      <c r="L48" s="53"/>
      <c r="M48" s="26"/>
      <c r="N48" s="59"/>
      <c r="O48" s="53"/>
    </row>
    <row r="49" spans="2:15" ht="15" thickBot="1">
      <c r="B49" s="155"/>
      <c r="C49" s="156"/>
      <c r="D49" s="168"/>
      <c r="E49" s="169"/>
      <c r="F49" s="169"/>
      <c r="G49" s="170"/>
      <c r="H49" s="170"/>
      <c r="I49" s="170"/>
      <c r="J49" s="27"/>
      <c r="K49" s="39">
        <f>IF(SUM(K41:K48)&gt;=E41,E41,SUM(K41:K48))</f>
        <v>0</v>
      </c>
      <c r="L49" s="43"/>
      <c r="M49" s="27"/>
      <c r="N49" s="39"/>
      <c r="O49" s="43"/>
    </row>
    <row r="50" spans="2:15" ht="30.75" customHeight="1">
      <c r="B50" s="155"/>
      <c r="C50" s="156"/>
      <c r="D50" s="171" t="s">
        <v>186</v>
      </c>
      <c r="E50" s="150">
        <v>20</v>
      </c>
      <c r="F50" s="151" t="s">
        <v>64</v>
      </c>
      <c r="G50" s="207">
        <v>5</v>
      </c>
      <c r="H50" s="153" t="s">
        <v>75</v>
      </c>
      <c r="I50" s="154">
        <v>5</v>
      </c>
      <c r="J50" s="26"/>
      <c r="K50" s="59"/>
      <c r="L50" s="53"/>
      <c r="M50" s="26"/>
      <c r="N50" s="59"/>
      <c r="O50" s="53"/>
    </row>
    <row r="51" spans="2:15" ht="30.75" customHeight="1">
      <c r="B51" s="155"/>
      <c r="C51" s="156"/>
      <c r="D51" s="191"/>
      <c r="E51" s="158"/>
      <c r="F51" s="211" t="s">
        <v>65</v>
      </c>
      <c r="G51" s="201">
        <v>4</v>
      </c>
      <c r="H51" s="166" t="s">
        <v>75</v>
      </c>
      <c r="I51" s="162">
        <v>12</v>
      </c>
      <c r="J51" s="26"/>
      <c r="K51" s="14"/>
      <c r="L51" s="53"/>
      <c r="M51" s="26"/>
      <c r="N51" s="14"/>
      <c r="O51" s="53"/>
    </row>
    <row r="52" spans="2:15" ht="30.75" customHeight="1">
      <c r="B52" s="155"/>
      <c r="C52" s="156"/>
      <c r="D52" s="176"/>
      <c r="E52" s="164"/>
      <c r="F52" s="211" t="s">
        <v>66</v>
      </c>
      <c r="G52" s="201">
        <v>2</v>
      </c>
      <c r="H52" s="166" t="s">
        <v>75</v>
      </c>
      <c r="I52" s="167">
        <v>10</v>
      </c>
      <c r="J52" s="13"/>
      <c r="K52" s="14"/>
      <c r="L52" s="15"/>
      <c r="M52" s="13"/>
      <c r="N52" s="14"/>
      <c r="O52" s="15"/>
    </row>
    <row r="53" spans="2:15" ht="30.75" customHeight="1">
      <c r="B53" s="155"/>
      <c r="C53" s="156"/>
      <c r="D53" s="176"/>
      <c r="E53" s="164"/>
      <c r="F53" s="211" t="s">
        <v>67</v>
      </c>
      <c r="G53" s="201">
        <v>1.5</v>
      </c>
      <c r="H53" s="166" t="s">
        <v>75</v>
      </c>
      <c r="I53" s="167">
        <v>7.5</v>
      </c>
      <c r="J53" s="13"/>
      <c r="K53" s="14"/>
      <c r="L53" s="15"/>
      <c r="M53" s="13"/>
      <c r="N53" s="14"/>
      <c r="O53" s="15"/>
    </row>
    <row r="54" spans="2:15" ht="30.75" customHeight="1">
      <c r="B54" s="155"/>
      <c r="C54" s="156"/>
      <c r="D54" s="176"/>
      <c r="E54" s="164"/>
      <c r="F54" s="211" t="s">
        <v>68</v>
      </c>
      <c r="G54" s="201">
        <v>1.5</v>
      </c>
      <c r="H54" s="166" t="s">
        <v>75</v>
      </c>
      <c r="I54" s="167">
        <v>15</v>
      </c>
      <c r="J54" s="13"/>
      <c r="K54" s="14"/>
      <c r="L54" s="15"/>
      <c r="M54" s="13"/>
      <c r="N54" s="14"/>
      <c r="O54" s="15"/>
    </row>
    <row r="55" spans="2:15" ht="30.75" customHeight="1">
      <c r="B55" s="155"/>
      <c r="C55" s="156"/>
      <c r="D55" s="176"/>
      <c r="E55" s="164"/>
      <c r="F55" s="211" t="s">
        <v>69</v>
      </c>
      <c r="G55" s="201">
        <v>1</v>
      </c>
      <c r="H55" s="166" t="s">
        <v>75</v>
      </c>
      <c r="I55" s="167">
        <v>10</v>
      </c>
      <c r="J55" s="13"/>
      <c r="K55" s="14"/>
      <c r="L55" s="15"/>
      <c r="M55" s="13"/>
      <c r="N55" s="14"/>
      <c r="O55" s="15"/>
    </row>
    <row r="56" spans="2:15" ht="30.75" customHeight="1" thickBot="1">
      <c r="B56" s="155"/>
      <c r="C56" s="156"/>
      <c r="D56" s="176"/>
      <c r="E56" s="164"/>
      <c r="F56" s="211" t="s">
        <v>72</v>
      </c>
      <c r="G56" s="201">
        <v>0.25</v>
      </c>
      <c r="H56" s="166" t="s">
        <v>75</v>
      </c>
      <c r="I56" s="167">
        <f>G56*10</f>
        <v>2.5</v>
      </c>
      <c r="J56" s="13"/>
      <c r="K56" s="14"/>
      <c r="L56" s="15"/>
      <c r="M56" s="13"/>
      <c r="N56" s="14"/>
      <c r="O56" s="15"/>
    </row>
    <row r="57" spans="2:15" ht="15" thickBot="1">
      <c r="B57" s="155"/>
      <c r="C57" s="156"/>
      <c r="D57" s="168"/>
      <c r="E57" s="169"/>
      <c r="F57" s="169"/>
      <c r="G57" s="170"/>
      <c r="H57" s="170"/>
      <c r="I57" s="170"/>
      <c r="J57" s="27"/>
      <c r="K57" s="39">
        <f>IF(SUM(K50:K56)&gt;=E50,E50,SUM(K50:K56))</f>
        <v>0</v>
      </c>
      <c r="L57" s="43"/>
      <c r="M57" s="27"/>
      <c r="N57" s="39"/>
      <c r="O57" s="43"/>
    </row>
    <row r="58" spans="2:15" ht="24.75" customHeight="1">
      <c r="B58" s="155"/>
      <c r="C58" s="156"/>
      <c r="D58" s="171" t="s">
        <v>187</v>
      </c>
      <c r="E58" s="150">
        <v>20</v>
      </c>
      <c r="F58" s="151" t="s">
        <v>70</v>
      </c>
      <c r="G58" s="207">
        <v>2</v>
      </c>
      <c r="H58" s="153" t="s">
        <v>77</v>
      </c>
      <c r="I58" s="154">
        <v>4</v>
      </c>
      <c r="J58" s="25"/>
      <c r="K58" s="58"/>
      <c r="L58" s="50"/>
      <c r="M58" s="25"/>
      <c r="N58" s="58"/>
      <c r="O58" s="50"/>
    </row>
    <row r="59" spans="2:15" ht="24.75" customHeight="1">
      <c r="B59" s="155"/>
      <c r="C59" s="156"/>
      <c r="D59" s="176"/>
      <c r="E59" s="164"/>
      <c r="F59" s="211" t="s">
        <v>71</v>
      </c>
      <c r="G59" s="201">
        <v>1.5</v>
      </c>
      <c r="H59" s="166" t="s">
        <v>53</v>
      </c>
      <c r="I59" s="167">
        <f>4*G59</f>
        <v>6</v>
      </c>
      <c r="J59" s="13"/>
      <c r="K59" s="14"/>
      <c r="L59" s="15"/>
      <c r="M59" s="13"/>
      <c r="N59" s="14"/>
      <c r="O59" s="15"/>
    </row>
    <row r="60" spans="2:15" ht="24.75" customHeight="1">
      <c r="B60" s="155"/>
      <c r="C60" s="156"/>
      <c r="D60" s="176"/>
      <c r="E60" s="164"/>
      <c r="F60" s="211" t="s">
        <v>73</v>
      </c>
      <c r="G60" s="201">
        <v>1</v>
      </c>
      <c r="H60" s="166" t="s">
        <v>77</v>
      </c>
      <c r="I60" s="194">
        <f>G60*10</f>
        <v>10</v>
      </c>
      <c r="J60" s="32"/>
      <c r="K60" s="14"/>
      <c r="L60" s="60"/>
      <c r="M60" s="32"/>
      <c r="N60" s="14"/>
      <c r="O60" s="60"/>
    </row>
    <row r="61" spans="2:15" ht="24.75" customHeight="1" thickBot="1">
      <c r="B61" s="155"/>
      <c r="C61" s="156"/>
      <c r="D61" s="176"/>
      <c r="E61" s="164"/>
      <c r="F61" s="211" t="s">
        <v>74</v>
      </c>
      <c r="G61" s="201">
        <v>0.5</v>
      </c>
      <c r="H61" s="166" t="s">
        <v>53</v>
      </c>
      <c r="I61" s="194">
        <f>G61*20</f>
        <v>10</v>
      </c>
      <c r="J61" s="32"/>
      <c r="K61" s="14"/>
      <c r="L61" s="60"/>
      <c r="M61" s="32"/>
      <c r="N61" s="14"/>
      <c r="O61" s="60"/>
    </row>
    <row r="62" spans="2:15" ht="15" thickBot="1">
      <c r="B62" s="155"/>
      <c r="C62" s="156"/>
      <c r="D62" s="168"/>
      <c r="E62" s="169"/>
      <c r="F62" s="169"/>
      <c r="G62" s="170"/>
      <c r="H62" s="170"/>
      <c r="I62" s="170"/>
      <c r="J62" s="27"/>
      <c r="K62" s="39">
        <f>IF(SUM(K58:K61)&gt;=E58,E58,SUM(K58:K61))</f>
        <v>0</v>
      </c>
      <c r="L62" s="43"/>
      <c r="M62" s="27"/>
      <c r="N62" s="39"/>
      <c r="O62" s="43"/>
    </row>
    <row r="63" spans="2:15" ht="44.25" customHeight="1">
      <c r="B63" s="155"/>
      <c r="C63" s="156"/>
      <c r="D63" s="212" t="s">
        <v>188</v>
      </c>
      <c r="E63" s="158">
        <v>25</v>
      </c>
      <c r="F63" s="208" t="s">
        <v>79</v>
      </c>
      <c r="G63" s="209">
        <v>7.5</v>
      </c>
      <c r="H63" s="153" t="s">
        <v>78</v>
      </c>
      <c r="I63" s="162">
        <v>15</v>
      </c>
      <c r="J63" s="25"/>
      <c r="K63" s="58"/>
      <c r="L63" s="50"/>
      <c r="M63" s="25"/>
      <c r="N63" s="58"/>
      <c r="O63" s="50"/>
    </row>
    <row r="64" spans="2:15" ht="44.25" customHeight="1" thickBot="1">
      <c r="B64" s="155"/>
      <c r="C64" s="156"/>
      <c r="D64" s="213"/>
      <c r="E64" s="182"/>
      <c r="F64" s="214" t="s">
        <v>80</v>
      </c>
      <c r="G64" s="178"/>
      <c r="H64" s="183"/>
      <c r="I64" s="194">
        <v>20</v>
      </c>
      <c r="J64" s="33"/>
      <c r="K64" s="63"/>
      <c r="L64" s="62"/>
      <c r="M64" s="33"/>
      <c r="N64" s="63"/>
      <c r="O64" s="62"/>
    </row>
    <row r="65" spans="2:15" ht="15" thickBot="1">
      <c r="B65" s="215"/>
      <c r="C65" s="216"/>
      <c r="D65" s="217"/>
      <c r="E65" s="218"/>
      <c r="F65" s="218"/>
      <c r="G65" s="219"/>
      <c r="H65" s="219"/>
      <c r="I65" s="219"/>
      <c r="J65" s="31"/>
      <c r="K65" s="40">
        <f>IF(SUM(K63:K64)&gt;=E63,E63,SUM(K63:K64))</f>
        <v>0</v>
      </c>
      <c r="L65" s="44"/>
      <c r="M65" s="31"/>
      <c r="N65" s="40"/>
      <c r="O65" s="44"/>
    </row>
    <row r="66" spans="2:15" ht="15" thickBot="1">
      <c r="B66" s="220" t="s">
        <v>1</v>
      </c>
      <c r="C66" s="221">
        <f>C13</f>
        <v>200</v>
      </c>
      <c r="D66" s="222"/>
      <c r="E66" s="222"/>
      <c r="F66" s="222"/>
      <c r="G66" s="223"/>
      <c r="H66" s="224" t="s">
        <v>94</v>
      </c>
      <c r="I66" s="224"/>
      <c r="J66" s="19"/>
      <c r="K66" s="67">
        <f>+K65+K62+K57+K49+K40+K26+K22+K17</f>
        <v>0</v>
      </c>
      <c r="L66" s="17"/>
      <c r="M66" s="17"/>
      <c r="N66" s="17"/>
      <c r="O66" s="17"/>
    </row>
    <row r="67" spans="2:15" ht="25.15" customHeight="1">
      <c r="B67" s="225" t="s">
        <v>81</v>
      </c>
      <c r="C67" s="226">
        <v>200</v>
      </c>
      <c r="D67" s="227" t="s">
        <v>82</v>
      </c>
      <c r="E67" s="228">
        <v>120</v>
      </c>
      <c r="F67" s="229" t="s">
        <v>189</v>
      </c>
      <c r="G67" s="230">
        <v>60</v>
      </c>
      <c r="H67" s="231" t="s">
        <v>6</v>
      </c>
      <c r="I67" s="232">
        <v>60</v>
      </c>
      <c r="J67" s="14"/>
      <c r="K67" s="58"/>
      <c r="L67" s="50"/>
      <c r="M67" s="25"/>
      <c r="N67" s="58"/>
      <c r="O67" s="50"/>
    </row>
    <row r="68" spans="2:15" ht="20">
      <c r="B68" s="233"/>
      <c r="C68" s="234"/>
      <c r="D68" s="235"/>
      <c r="E68" s="236"/>
      <c r="F68" s="237" t="s">
        <v>197</v>
      </c>
      <c r="G68" s="238">
        <v>40</v>
      </c>
      <c r="H68" s="239" t="s">
        <v>6</v>
      </c>
      <c r="I68" s="240">
        <v>40</v>
      </c>
      <c r="J68" s="14"/>
      <c r="K68" s="59"/>
      <c r="L68" s="53"/>
      <c r="M68" s="26"/>
      <c r="N68" s="59"/>
      <c r="O68" s="53"/>
    </row>
    <row r="69" spans="2:15" ht="20">
      <c r="B69" s="233"/>
      <c r="C69" s="234"/>
      <c r="D69" s="235"/>
      <c r="E69" s="236"/>
      <c r="F69" s="237" t="s">
        <v>196</v>
      </c>
      <c r="G69" s="238">
        <v>6</v>
      </c>
      <c r="H69" s="239" t="s">
        <v>85</v>
      </c>
      <c r="I69" s="240">
        <f>G69*3</f>
        <v>18</v>
      </c>
      <c r="J69" s="14"/>
      <c r="K69" s="59"/>
      <c r="L69" s="53"/>
      <c r="M69" s="26"/>
      <c r="N69" s="59"/>
      <c r="O69" s="53"/>
    </row>
    <row r="70" spans="2:15" ht="22.5" customHeight="1">
      <c r="B70" s="233"/>
      <c r="C70" s="234"/>
      <c r="D70" s="235"/>
      <c r="E70" s="236"/>
      <c r="F70" s="237" t="s">
        <v>190</v>
      </c>
      <c r="G70" s="238">
        <v>4</v>
      </c>
      <c r="H70" s="239" t="s">
        <v>85</v>
      </c>
      <c r="I70" s="240">
        <f>G70*3</f>
        <v>12</v>
      </c>
      <c r="J70" s="14"/>
      <c r="K70" s="59"/>
      <c r="L70" s="53"/>
      <c r="M70" s="26"/>
      <c r="N70" s="59"/>
      <c r="O70" s="53"/>
    </row>
    <row r="71" spans="2:15" ht="22.5" customHeight="1">
      <c r="B71" s="241"/>
      <c r="C71" s="242"/>
      <c r="D71" s="243"/>
      <c r="E71" s="244"/>
      <c r="F71" s="245" t="s">
        <v>191</v>
      </c>
      <c r="G71" s="246">
        <v>5</v>
      </c>
      <c r="H71" s="247" t="s">
        <v>86</v>
      </c>
      <c r="I71" s="248">
        <v>25</v>
      </c>
      <c r="J71" s="14"/>
      <c r="K71" s="14"/>
      <c r="L71" s="15"/>
      <c r="M71" s="13"/>
      <c r="N71" s="14"/>
      <c r="O71" s="15"/>
    </row>
    <row r="72" spans="2:15" ht="22.5" customHeight="1">
      <c r="B72" s="241"/>
      <c r="C72" s="242"/>
      <c r="D72" s="243"/>
      <c r="E72" s="244"/>
      <c r="F72" s="245" t="s">
        <v>192</v>
      </c>
      <c r="G72" s="246">
        <v>3</v>
      </c>
      <c r="H72" s="247" t="s">
        <v>86</v>
      </c>
      <c r="I72" s="248">
        <v>15</v>
      </c>
      <c r="J72" s="14"/>
      <c r="K72" s="59"/>
      <c r="L72" s="15"/>
      <c r="M72" s="13"/>
      <c r="N72" s="59"/>
      <c r="O72" s="15"/>
    </row>
    <row r="73" spans="2:15" ht="22.5" customHeight="1">
      <c r="B73" s="241"/>
      <c r="C73" s="242"/>
      <c r="D73" s="243"/>
      <c r="E73" s="244"/>
      <c r="F73" s="249" t="s">
        <v>112</v>
      </c>
      <c r="G73" s="250">
        <v>0.5</v>
      </c>
      <c r="H73" s="251" t="s">
        <v>87</v>
      </c>
      <c r="I73" s="252">
        <v>2</v>
      </c>
      <c r="J73" s="14"/>
      <c r="K73" s="14"/>
      <c r="L73" s="15"/>
      <c r="M73" s="13"/>
      <c r="N73" s="14"/>
      <c r="O73" s="15"/>
    </row>
    <row r="74" spans="2:15" ht="22.5" customHeight="1" thickBot="1">
      <c r="B74" s="241"/>
      <c r="C74" s="242"/>
      <c r="D74" s="253"/>
      <c r="E74" s="254"/>
      <c r="F74" s="255" t="s">
        <v>111</v>
      </c>
      <c r="G74" s="256">
        <v>1</v>
      </c>
      <c r="H74" s="257" t="s">
        <v>87</v>
      </c>
      <c r="I74" s="258">
        <v>4</v>
      </c>
      <c r="J74" s="14"/>
      <c r="K74" s="63"/>
      <c r="L74" s="62"/>
      <c r="M74" s="33"/>
      <c r="N74" s="63"/>
      <c r="O74" s="62"/>
    </row>
    <row r="75" spans="2:15" ht="15" thickBot="1">
      <c r="B75" s="241"/>
      <c r="C75" s="242"/>
      <c r="D75" s="259"/>
      <c r="E75" s="259"/>
      <c r="F75" s="259"/>
      <c r="G75" s="260"/>
      <c r="H75" s="260"/>
      <c r="I75" s="260"/>
      <c r="J75" s="304"/>
      <c r="K75" s="39">
        <f>IF(SUM(K67:K74)&gt;=E67,E67,SUM(K67:K74))</f>
        <v>0</v>
      </c>
      <c r="L75" s="43"/>
      <c r="M75" s="27"/>
      <c r="N75" s="39"/>
      <c r="O75" s="43"/>
    </row>
    <row r="76" spans="2:15" ht="48" customHeight="1">
      <c r="B76" s="241"/>
      <c r="C76" s="242"/>
      <c r="D76" s="227" t="s">
        <v>83</v>
      </c>
      <c r="E76" s="228">
        <v>40</v>
      </c>
      <c r="F76" s="151" t="s">
        <v>193</v>
      </c>
      <c r="G76" s="207">
        <v>7.5</v>
      </c>
      <c r="H76" s="231" t="s">
        <v>7</v>
      </c>
      <c r="I76" s="232">
        <f>G76*5</f>
        <v>37.5</v>
      </c>
      <c r="J76" s="14"/>
      <c r="K76" s="58"/>
      <c r="L76" s="50"/>
      <c r="M76" s="25"/>
      <c r="N76" s="58"/>
      <c r="O76" s="50"/>
    </row>
    <row r="77" spans="2:15" ht="48" customHeight="1" thickBot="1">
      <c r="B77" s="241"/>
      <c r="C77" s="242"/>
      <c r="D77" s="253"/>
      <c r="E77" s="254"/>
      <c r="F77" s="261" t="s">
        <v>194</v>
      </c>
      <c r="G77" s="262">
        <v>6</v>
      </c>
      <c r="H77" s="263" t="s">
        <v>7</v>
      </c>
      <c r="I77" s="264">
        <f>G77*5</f>
        <v>30</v>
      </c>
      <c r="J77" s="14"/>
      <c r="K77" s="63"/>
      <c r="L77" s="62"/>
      <c r="M77" s="33"/>
      <c r="N77" s="63"/>
      <c r="O77" s="62"/>
    </row>
    <row r="78" spans="2:15" ht="15" thickBot="1">
      <c r="B78" s="241"/>
      <c r="C78" s="242"/>
      <c r="D78" s="259"/>
      <c r="E78" s="259"/>
      <c r="F78" s="259"/>
      <c r="G78" s="260"/>
      <c r="H78" s="260"/>
      <c r="I78" s="260"/>
      <c r="J78" s="305"/>
      <c r="K78" s="66">
        <f>IF(SUM(K76:K77)&gt;=E76,E76,SUM(K76:K77))</f>
        <v>0</v>
      </c>
      <c r="L78" s="18"/>
      <c r="M78" s="18"/>
      <c r="N78" s="18"/>
      <c r="O78" s="18"/>
    </row>
    <row r="79" spans="2:15" ht="36" customHeight="1">
      <c r="B79" s="241"/>
      <c r="C79" s="242"/>
      <c r="D79" s="227" t="s">
        <v>84</v>
      </c>
      <c r="E79" s="228">
        <v>40</v>
      </c>
      <c r="F79" s="265" t="s">
        <v>195</v>
      </c>
      <c r="G79" s="230">
        <v>0.5</v>
      </c>
      <c r="H79" s="231" t="s">
        <v>89</v>
      </c>
      <c r="I79" s="232">
        <v>2.5</v>
      </c>
      <c r="J79" s="14"/>
      <c r="K79" s="58"/>
      <c r="L79" s="50"/>
      <c r="M79" s="25"/>
      <c r="N79" s="58"/>
      <c r="O79" s="50"/>
    </row>
    <row r="80" spans="2:15" ht="46.5" customHeight="1">
      <c r="B80" s="241"/>
      <c r="C80" s="242"/>
      <c r="D80" s="243"/>
      <c r="E80" s="244"/>
      <c r="F80" s="266" t="s">
        <v>113</v>
      </c>
      <c r="G80" s="246" t="s">
        <v>90</v>
      </c>
      <c r="H80" s="267" t="s">
        <v>88</v>
      </c>
      <c r="I80" s="248">
        <v>30</v>
      </c>
      <c r="J80" s="14"/>
      <c r="K80" s="14"/>
      <c r="L80" s="15"/>
      <c r="M80" s="13"/>
      <c r="N80" s="14"/>
      <c r="O80" s="15"/>
    </row>
    <row r="81" spans="2:15" ht="36" customHeight="1">
      <c r="B81" s="241"/>
      <c r="C81" s="242"/>
      <c r="D81" s="268"/>
      <c r="E81" s="269"/>
      <c r="F81" s="270" t="s">
        <v>138</v>
      </c>
      <c r="G81" s="246" t="s">
        <v>91</v>
      </c>
      <c r="H81" s="267" t="s">
        <v>88</v>
      </c>
      <c r="I81" s="252">
        <v>10</v>
      </c>
      <c r="J81" s="14"/>
      <c r="K81" s="14"/>
      <c r="L81" s="60"/>
      <c r="M81" s="32"/>
      <c r="N81" s="61"/>
      <c r="O81" s="60"/>
    </row>
    <row r="82" spans="2:15" ht="36" customHeight="1">
      <c r="B82" s="241"/>
      <c r="C82" s="242"/>
      <c r="D82" s="268"/>
      <c r="E82" s="269"/>
      <c r="F82" s="270" t="s">
        <v>133</v>
      </c>
      <c r="G82" s="250">
        <v>2.5</v>
      </c>
      <c r="H82" s="271" t="s">
        <v>87</v>
      </c>
      <c r="I82" s="252">
        <v>7.5</v>
      </c>
      <c r="J82" s="14"/>
      <c r="K82" s="61"/>
      <c r="L82" s="60"/>
      <c r="M82" s="32"/>
      <c r="N82" s="61"/>
      <c r="O82" s="60"/>
    </row>
    <row r="83" spans="2:15" ht="36" customHeight="1" thickBot="1">
      <c r="B83" s="241"/>
      <c r="C83" s="242"/>
      <c r="D83" s="253"/>
      <c r="E83" s="254"/>
      <c r="F83" s="255" t="s">
        <v>92</v>
      </c>
      <c r="G83" s="256">
        <v>2.5</v>
      </c>
      <c r="H83" s="257" t="s">
        <v>87</v>
      </c>
      <c r="I83" s="258">
        <v>5</v>
      </c>
      <c r="J83" s="14"/>
      <c r="K83" s="63"/>
      <c r="L83" s="62"/>
      <c r="M83" s="33"/>
      <c r="N83" s="63"/>
      <c r="O83" s="62"/>
    </row>
    <row r="84" spans="2:15" ht="15" thickBot="1">
      <c r="B84" s="272"/>
      <c r="C84" s="273"/>
      <c r="D84" s="259"/>
      <c r="E84" s="259"/>
      <c r="F84" s="259"/>
      <c r="G84" s="260"/>
      <c r="H84" s="260"/>
      <c r="I84" s="260"/>
      <c r="J84" s="20"/>
      <c r="K84" s="66">
        <f>IF(SUM(K79:K83)&gt;=E79,E79,SUM(K79:K83))</f>
        <v>0</v>
      </c>
      <c r="L84" s="18"/>
      <c r="M84" s="18"/>
      <c r="N84" s="18"/>
      <c r="O84" s="18"/>
    </row>
    <row r="85" spans="2:15" ht="19.9" customHeight="1" thickBot="1">
      <c r="B85" s="274" t="s">
        <v>2</v>
      </c>
      <c r="C85" s="275">
        <v>200</v>
      </c>
      <c r="D85" s="222"/>
      <c r="E85" s="222"/>
      <c r="F85" s="222"/>
      <c r="G85" s="223"/>
      <c r="H85" s="224" t="s">
        <v>95</v>
      </c>
      <c r="I85" s="276"/>
      <c r="J85" s="16"/>
      <c r="K85" s="67">
        <f>K84+K78+K75</f>
        <v>0</v>
      </c>
      <c r="L85" s="16"/>
      <c r="M85" s="16"/>
      <c r="N85" s="16"/>
      <c r="O85" s="16"/>
    </row>
    <row r="86" spans="2:15" ht="21" customHeight="1">
      <c r="B86" s="277" t="s">
        <v>93</v>
      </c>
      <c r="C86" s="226">
        <v>200</v>
      </c>
      <c r="D86" s="227" t="s">
        <v>114</v>
      </c>
      <c r="E86" s="228">
        <v>140</v>
      </c>
      <c r="F86" s="265" t="s">
        <v>115</v>
      </c>
      <c r="G86" s="230">
        <v>30</v>
      </c>
      <c r="H86" s="278" t="s">
        <v>97</v>
      </c>
      <c r="I86" s="232">
        <f>G86*2</f>
        <v>60</v>
      </c>
      <c r="J86" s="25"/>
      <c r="K86" s="58"/>
      <c r="L86" s="50"/>
      <c r="M86" s="25"/>
      <c r="N86" s="58"/>
      <c r="O86" s="50"/>
    </row>
    <row r="87" spans="2:15" ht="21" customHeight="1">
      <c r="B87" s="279"/>
      <c r="C87" s="242"/>
      <c r="D87" s="243"/>
      <c r="E87" s="244"/>
      <c r="F87" s="245" t="s">
        <v>116</v>
      </c>
      <c r="G87" s="246">
        <v>25</v>
      </c>
      <c r="H87" s="280" t="s">
        <v>98</v>
      </c>
      <c r="I87" s="248">
        <f>G87*2</f>
        <v>50</v>
      </c>
      <c r="J87" s="13"/>
      <c r="K87" s="14"/>
      <c r="L87" s="15"/>
      <c r="M87" s="13"/>
      <c r="N87" s="14"/>
      <c r="O87" s="15"/>
    </row>
    <row r="88" spans="2:15" ht="21" customHeight="1">
      <c r="B88" s="279"/>
      <c r="C88" s="242"/>
      <c r="D88" s="243"/>
      <c r="E88" s="244"/>
      <c r="F88" s="266" t="s">
        <v>117</v>
      </c>
      <c r="G88" s="246">
        <v>25</v>
      </c>
      <c r="H88" s="280" t="str">
        <f aca="true" t="shared" si="0" ref="H88:H103">H87</f>
        <v>p/ year/fraction</v>
      </c>
      <c r="I88" s="248">
        <f aca="true" t="shared" si="1" ref="I88:I104">G88*2</f>
        <v>50</v>
      </c>
      <c r="J88" s="13"/>
      <c r="K88" s="14"/>
      <c r="L88" s="15"/>
      <c r="M88" s="13"/>
      <c r="N88" s="14"/>
      <c r="O88" s="15"/>
    </row>
    <row r="89" spans="2:15" ht="21" customHeight="1">
      <c r="B89" s="279"/>
      <c r="C89" s="242"/>
      <c r="D89" s="243"/>
      <c r="E89" s="244"/>
      <c r="F89" s="245" t="s">
        <v>118</v>
      </c>
      <c r="G89" s="246">
        <v>12</v>
      </c>
      <c r="H89" s="280" t="str">
        <f t="shared" si="0"/>
        <v>p/ year/fraction</v>
      </c>
      <c r="I89" s="248">
        <f t="shared" si="1"/>
        <v>24</v>
      </c>
      <c r="J89" s="13"/>
      <c r="K89" s="14"/>
      <c r="L89" s="15"/>
      <c r="M89" s="13"/>
      <c r="N89" s="14"/>
      <c r="O89" s="15"/>
    </row>
    <row r="90" spans="2:15" ht="21" customHeight="1">
      <c r="B90" s="279"/>
      <c r="C90" s="242"/>
      <c r="D90" s="243"/>
      <c r="E90" s="244"/>
      <c r="F90" s="266" t="s">
        <v>119</v>
      </c>
      <c r="G90" s="246">
        <v>6</v>
      </c>
      <c r="H90" s="280" t="str">
        <f t="shared" si="0"/>
        <v>p/ year/fraction</v>
      </c>
      <c r="I90" s="248">
        <f t="shared" si="1"/>
        <v>12</v>
      </c>
      <c r="J90" s="13"/>
      <c r="K90" s="14"/>
      <c r="L90" s="15"/>
      <c r="M90" s="13"/>
      <c r="N90" s="14"/>
      <c r="O90" s="15"/>
    </row>
    <row r="91" spans="2:15" ht="21" customHeight="1">
      <c r="B91" s="279"/>
      <c r="C91" s="242"/>
      <c r="D91" s="243"/>
      <c r="E91" s="244"/>
      <c r="F91" s="266" t="s">
        <v>120</v>
      </c>
      <c r="G91" s="246">
        <v>6</v>
      </c>
      <c r="H91" s="280" t="str">
        <f t="shared" si="0"/>
        <v>p/ year/fraction</v>
      </c>
      <c r="I91" s="248">
        <f t="shared" si="1"/>
        <v>12</v>
      </c>
      <c r="J91" s="13"/>
      <c r="K91" s="14"/>
      <c r="L91" s="15"/>
      <c r="M91" s="13"/>
      <c r="N91" s="14"/>
      <c r="O91" s="15"/>
    </row>
    <row r="92" spans="2:15" ht="21" customHeight="1">
      <c r="B92" s="279"/>
      <c r="C92" s="242"/>
      <c r="D92" s="243"/>
      <c r="E92" s="244"/>
      <c r="F92" s="266" t="s">
        <v>121</v>
      </c>
      <c r="G92" s="246">
        <v>15</v>
      </c>
      <c r="H92" s="280" t="str">
        <f t="shared" si="0"/>
        <v>p/ year/fraction</v>
      </c>
      <c r="I92" s="248">
        <f t="shared" si="1"/>
        <v>30</v>
      </c>
      <c r="J92" s="13"/>
      <c r="K92" s="14"/>
      <c r="L92" s="15"/>
      <c r="M92" s="13"/>
      <c r="N92" s="14"/>
      <c r="O92" s="15"/>
    </row>
    <row r="93" spans="2:15" ht="21" customHeight="1">
      <c r="B93" s="279"/>
      <c r="C93" s="242"/>
      <c r="D93" s="243"/>
      <c r="E93" s="244"/>
      <c r="F93" s="266" t="s">
        <v>122</v>
      </c>
      <c r="G93" s="246">
        <v>3</v>
      </c>
      <c r="H93" s="280" t="str">
        <f t="shared" si="0"/>
        <v>p/ year/fraction</v>
      </c>
      <c r="I93" s="248">
        <f t="shared" si="1"/>
        <v>6</v>
      </c>
      <c r="J93" s="13"/>
      <c r="K93" s="14"/>
      <c r="L93" s="15"/>
      <c r="M93" s="13"/>
      <c r="N93" s="14"/>
      <c r="O93" s="15"/>
    </row>
    <row r="94" spans="2:15" ht="21" customHeight="1">
      <c r="B94" s="279"/>
      <c r="C94" s="242"/>
      <c r="D94" s="243"/>
      <c r="E94" s="244"/>
      <c r="F94" s="211" t="s">
        <v>123</v>
      </c>
      <c r="G94" s="201">
        <v>20</v>
      </c>
      <c r="H94" s="280" t="str">
        <f t="shared" si="0"/>
        <v>p/ year/fraction</v>
      </c>
      <c r="I94" s="248">
        <f t="shared" si="1"/>
        <v>40</v>
      </c>
      <c r="J94" s="13"/>
      <c r="K94" s="14"/>
      <c r="L94" s="15"/>
      <c r="M94" s="13"/>
      <c r="N94" s="14"/>
      <c r="O94" s="15"/>
    </row>
    <row r="95" spans="2:15" ht="21" customHeight="1">
      <c r="B95" s="279"/>
      <c r="C95" s="242"/>
      <c r="D95" s="243"/>
      <c r="E95" s="244"/>
      <c r="F95" s="211" t="s">
        <v>124</v>
      </c>
      <c r="G95" s="201">
        <v>18</v>
      </c>
      <c r="H95" s="280" t="str">
        <f t="shared" si="0"/>
        <v>p/ year/fraction</v>
      </c>
      <c r="I95" s="248">
        <f t="shared" si="1"/>
        <v>36</v>
      </c>
      <c r="J95" s="13"/>
      <c r="K95" s="14"/>
      <c r="L95" s="15"/>
      <c r="M95" s="13"/>
      <c r="N95" s="14"/>
      <c r="O95" s="15"/>
    </row>
    <row r="96" spans="2:15" ht="21" customHeight="1">
      <c r="B96" s="279"/>
      <c r="C96" s="242"/>
      <c r="D96" s="243"/>
      <c r="E96" s="244"/>
      <c r="F96" s="211" t="s">
        <v>125</v>
      </c>
      <c r="G96" s="201">
        <v>16</v>
      </c>
      <c r="H96" s="280" t="str">
        <f t="shared" si="0"/>
        <v>p/ year/fraction</v>
      </c>
      <c r="I96" s="248">
        <f t="shared" si="1"/>
        <v>32</v>
      </c>
      <c r="J96" s="13"/>
      <c r="K96" s="14"/>
      <c r="L96" s="15"/>
      <c r="M96" s="13"/>
      <c r="N96" s="14"/>
      <c r="O96" s="15"/>
    </row>
    <row r="97" spans="2:15" ht="21" customHeight="1">
      <c r="B97" s="279"/>
      <c r="C97" s="242"/>
      <c r="D97" s="281"/>
      <c r="E97" s="244"/>
      <c r="F97" s="245" t="s">
        <v>126</v>
      </c>
      <c r="G97" s="246">
        <v>18</v>
      </c>
      <c r="H97" s="280" t="str">
        <f t="shared" si="0"/>
        <v>p/ year/fraction</v>
      </c>
      <c r="I97" s="248">
        <f t="shared" si="1"/>
        <v>36</v>
      </c>
      <c r="J97" s="13"/>
      <c r="K97" s="14"/>
      <c r="L97" s="15"/>
      <c r="M97" s="13"/>
      <c r="N97" s="14"/>
      <c r="O97" s="15"/>
    </row>
    <row r="98" spans="2:15" ht="21" customHeight="1">
      <c r="B98" s="279"/>
      <c r="C98" s="242"/>
      <c r="D98" s="281"/>
      <c r="E98" s="244"/>
      <c r="F98" s="245" t="s">
        <v>127</v>
      </c>
      <c r="G98" s="246">
        <v>18</v>
      </c>
      <c r="H98" s="280" t="str">
        <f t="shared" si="0"/>
        <v>p/ year/fraction</v>
      </c>
      <c r="I98" s="248">
        <f t="shared" si="1"/>
        <v>36</v>
      </c>
      <c r="J98" s="13"/>
      <c r="K98" s="14"/>
      <c r="L98" s="15"/>
      <c r="M98" s="13"/>
      <c r="N98" s="14"/>
      <c r="O98" s="15"/>
    </row>
    <row r="99" spans="2:15" ht="21" customHeight="1">
      <c r="B99" s="279"/>
      <c r="C99" s="242"/>
      <c r="D99" s="281"/>
      <c r="E99" s="244"/>
      <c r="F99" s="245" t="s">
        <v>129</v>
      </c>
      <c r="G99" s="246">
        <v>2</v>
      </c>
      <c r="H99" s="280" t="str">
        <f t="shared" si="0"/>
        <v>p/ year/fraction</v>
      </c>
      <c r="I99" s="248">
        <f t="shared" si="1"/>
        <v>4</v>
      </c>
      <c r="J99" s="13"/>
      <c r="K99" s="14"/>
      <c r="L99" s="15"/>
      <c r="M99" s="13"/>
      <c r="N99" s="14"/>
      <c r="O99" s="15"/>
    </row>
    <row r="100" spans="2:15" ht="21" customHeight="1">
      <c r="B100" s="279"/>
      <c r="C100" s="242"/>
      <c r="D100" s="281"/>
      <c r="E100" s="244"/>
      <c r="F100" s="245" t="s">
        <v>130</v>
      </c>
      <c r="G100" s="246">
        <v>15</v>
      </c>
      <c r="H100" s="280" t="str">
        <f t="shared" si="0"/>
        <v>p/ year/fraction</v>
      </c>
      <c r="I100" s="248">
        <f t="shared" si="1"/>
        <v>30</v>
      </c>
      <c r="J100" s="13"/>
      <c r="K100" s="14"/>
      <c r="L100" s="15"/>
      <c r="M100" s="13"/>
      <c r="N100" s="14"/>
      <c r="O100" s="15"/>
    </row>
    <row r="101" spans="2:15" ht="21" customHeight="1">
      <c r="B101" s="279"/>
      <c r="C101" s="242"/>
      <c r="D101" s="281"/>
      <c r="E101" s="244"/>
      <c r="F101" s="245" t="s">
        <v>128</v>
      </c>
      <c r="G101" s="246">
        <v>5</v>
      </c>
      <c r="H101" s="280" t="str">
        <f t="shared" si="0"/>
        <v>p/ year/fraction</v>
      </c>
      <c r="I101" s="248">
        <f t="shared" si="1"/>
        <v>10</v>
      </c>
      <c r="J101" s="13"/>
      <c r="K101" s="14"/>
      <c r="L101" s="15"/>
      <c r="M101" s="13"/>
      <c r="N101" s="14"/>
      <c r="O101" s="15"/>
    </row>
    <row r="102" spans="2:15" ht="21" customHeight="1">
      <c r="B102" s="279"/>
      <c r="C102" s="242"/>
      <c r="D102" s="281"/>
      <c r="E102" s="244"/>
      <c r="F102" s="245" t="s">
        <v>140</v>
      </c>
      <c r="G102" s="246">
        <v>5</v>
      </c>
      <c r="H102" s="280" t="str">
        <f t="shared" si="0"/>
        <v>p/ year/fraction</v>
      </c>
      <c r="I102" s="248">
        <f t="shared" si="1"/>
        <v>10</v>
      </c>
      <c r="J102" s="13"/>
      <c r="K102" s="14"/>
      <c r="L102" s="15"/>
      <c r="M102" s="13"/>
      <c r="N102" s="14"/>
      <c r="O102" s="15"/>
    </row>
    <row r="103" spans="2:15" ht="21" customHeight="1">
      <c r="B103" s="279"/>
      <c r="C103" s="242"/>
      <c r="D103" s="281"/>
      <c r="E103" s="244"/>
      <c r="F103" s="245" t="s">
        <v>131</v>
      </c>
      <c r="G103" s="246">
        <v>7.5</v>
      </c>
      <c r="H103" s="280" t="str">
        <f t="shared" si="0"/>
        <v>p/ year/fraction</v>
      </c>
      <c r="I103" s="248">
        <f t="shared" si="1"/>
        <v>15</v>
      </c>
      <c r="J103" s="13"/>
      <c r="K103" s="14"/>
      <c r="L103" s="15"/>
      <c r="M103" s="13"/>
      <c r="N103" s="14"/>
      <c r="O103" s="15"/>
    </row>
    <row r="104" spans="2:15" ht="21" customHeight="1" thickBot="1">
      <c r="B104" s="279"/>
      <c r="C104" s="242"/>
      <c r="D104" s="281"/>
      <c r="E104" s="244"/>
      <c r="F104" s="245" t="s">
        <v>132</v>
      </c>
      <c r="G104" s="246">
        <v>2</v>
      </c>
      <c r="H104" s="282" t="s">
        <v>99</v>
      </c>
      <c r="I104" s="282">
        <f t="shared" si="1"/>
        <v>4</v>
      </c>
      <c r="J104" s="33"/>
      <c r="K104" s="63"/>
      <c r="L104" s="62"/>
      <c r="M104" s="33"/>
      <c r="N104" s="63"/>
      <c r="O104" s="62"/>
    </row>
    <row r="105" spans="2:15" ht="21" customHeight="1" thickBot="1">
      <c r="B105" s="279"/>
      <c r="C105" s="242"/>
      <c r="D105" s="259"/>
      <c r="E105" s="259"/>
      <c r="F105" s="259"/>
      <c r="G105" s="260"/>
      <c r="H105" s="260"/>
      <c r="I105" s="283"/>
      <c r="J105" s="18"/>
      <c r="K105" s="66">
        <f>IF(SUM(K86:K104)&gt;=E86,E86,SUM(K86:K104))</f>
        <v>0</v>
      </c>
      <c r="L105" s="18"/>
      <c r="M105" s="18"/>
      <c r="N105" s="18"/>
      <c r="O105" s="18"/>
    </row>
    <row r="106" spans="2:15" ht="21" customHeight="1">
      <c r="B106" s="279"/>
      <c r="C106" s="242"/>
      <c r="D106" s="227" t="s">
        <v>102</v>
      </c>
      <c r="E106" s="228">
        <v>60</v>
      </c>
      <c r="F106" s="229" t="s">
        <v>103</v>
      </c>
      <c r="G106" s="230">
        <v>4.5</v>
      </c>
      <c r="H106" s="284" t="s">
        <v>100</v>
      </c>
      <c r="I106" s="285">
        <f>G106*3</f>
        <v>13.5</v>
      </c>
      <c r="J106" s="25"/>
      <c r="K106" s="58"/>
      <c r="L106" s="50"/>
      <c r="M106" s="25"/>
      <c r="N106" s="58"/>
      <c r="O106" s="50"/>
    </row>
    <row r="107" spans="2:15" ht="21" customHeight="1">
      <c r="B107" s="286"/>
      <c r="C107" s="287"/>
      <c r="D107" s="288"/>
      <c r="E107" s="289"/>
      <c r="F107" s="290" t="s">
        <v>104</v>
      </c>
      <c r="G107" s="246">
        <v>4</v>
      </c>
      <c r="H107" s="291" t="s">
        <v>100</v>
      </c>
      <c r="I107" s="292">
        <f>G107*3</f>
        <v>12</v>
      </c>
      <c r="J107" s="13"/>
      <c r="K107" s="14"/>
      <c r="L107" s="15"/>
      <c r="M107" s="13"/>
      <c r="N107" s="14"/>
      <c r="O107" s="15"/>
    </row>
    <row r="108" spans="2:15" ht="21" customHeight="1">
      <c r="B108" s="286"/>
      <c r="C108" s="287"/>
      <c r="D108" s="288"/>
      <c r="E108" s="289"/>
      <c r="F108" s="290" t="s">
        <v>105</v>
      </c>
      <c r="G108" s="246">
        <v>2</v>
      </c>
      <c r="H108" s="291" t="s">
        <v>100</v>
      </c>
      <c r="I108" s="292">
        <v>8</v>
      </c>
      <c r="J108" s="13"/>
      <c r="K108" s="14"/>
      <c r="L108" s="15"/>
      <c r="M108" s="13"/>
      <c r="N108" s="14"/>
      <c r="O108" s="15"/>
    </row>
    <row r="109" spans="2:15" ht="21" customHeight="1">
      <c r="B109" s="286"/>
      <c r="C109" s="287"/>
      <c r="D109" s="288"/>
      <c r="E109" s="289"/>
      <c r="F109" s="290" t="s">
        <v>106</v>
      </c>
      <c r="G109" s="246">
        <v>3</v>
      </c>
      <c r="H109" s="291" t="s">
        <v>101</v>
      </c>
      <c r="I109" s="292">
        <v>12</v>
      </c>
      <c r="J109" s="13"/>
      <c r="K109" s="14"/>
      <c r="L109" s="15"/>
      <c r="M109" s="13"/>
      <c r="N109" s="14"/>
      <c r="O109" s="15"/>
    </row>
    <row r="110" spans="2:15" ht="21" customHeight="1">
      <c r="B110" s="286"/>
      <c r="C110" s="287"/>
      <c r="D110" s="288"/>
      <c r="E110" s="289"/>
      <c r="F110" s="290" t="s">
        <v>107</v>
      </c>
      <c r="G110" s="246">
        <v>4</v>
      </c>
      <c r="H110" s="280" t="s">
        <v>98</v>
      </c>
      <c r="I110" s="292">
        <v>8</v>
      </c>
      <c r="J110" s="13"/>
      <c r="K110" s="14"/>
      <c r="L110" s="15"/>
      <c r="M110" s="13"/>
      <c r="N110" s="14"/>
      <c r="O110" s="15"/>
    </row>
    <row r="111" spans="2:15" ht="21" customHeight="1">
      <c r="B111" s="286"/>
      <c r="C111" s="287"/>
      <c r="D111" s="288"/>
      <c r="E111" s="289"/>
      <c r="F111" s="290" t="s">
        <v>108</v>
      </c>
      <c r="G111" s="246">
        <v>1</v>
      </c>
      <c r="H111" s="291" t="s">
        <v>100</v>
      </c>
      <c r="I111" s="292">
        <v>3</v>
      </c>
      <c r="J111" s="13"/>
      <c r="K111" s="14"/>
      <c r="L111" s="15"/>
      <c r="M111" s="13"/>
      <c r="N111" s="14"/>
      <c r="O111" s="15"/>
    </row>
    <row r="112" spans="2:15" ht="21" customHeight="1">
      <c r="B112" s="286"/>
      <c r="C112" s="287"/>
      <c r="D112" s="288"/>
      <c r="E112" s="289"/>
      <c r="F112" s="290" t="s">
        <v>109</v>
      </c>
      <c r="G112" s="246">
        <v>6</v>
      </c>
      <c r="H112" s="280" t="s">
        <v>98</v>
      </c>
      <c r="I112" s="292">
        <v>12</v>
      </c>
      <c r="J112" s="13"/>
      <c r="K112" s="14"/>
      <c r="L112" s="15"/>
      <c r="M112" s="13"/>
      <c r="N112" s="14"/>
      <c r="O112" s="15"/>
    </row>
    <row r="113" spans="2:15" ht="21" customHeight="1" thickBot="1">
      <c r="B113" s="286"/>
      <c r="C113" s="287"/>
      <c r="D113" s="288"/>
      <c r="E113" s="289"/>
      <c r="F113" s="290" t="s">
        <v>110</v>
      </c>
      <c r="G113" s="246">
        <v>3</v>
      </c>
      <c r="H113" s="282" t="s">
        <v>98</v>
      </c>
      <c r="I113" s="292">
        <v>6</v>
      </c>
      <c r="J113" s="13"/>
      <c r="K113" s="14"/>
      <c r="L113" s="15"/>
      <c r="M113" s="13"/>
      <c r="N113" s="14"/>
      <c r="O113" s="15"/>
    </row>
    <row r="114" spans="2:15" ht="15" thickBot="1">
      <c r="B114" s="293"/>
      <c r="C114" s="294"/>
      <c r="D114" s="259"/>
      <c r="E114" s="259"/>
      <c r="F114" s="259"/>
      <c r="G114" s="260"/>
      <c r="H114" s="260"/>
      <c r="I114" s="260"/>
      <c r="J114" s="27"/>
      <c r="K114" s="39">
        <f>IF(SUM(K106:K113)&gt;=E106,E106,SUM(K106:K113))</f>
        <v>0</v>
      </c>
      <c r="L114" s="43"/>
      <c r="M114" s="27"/>
      <c r="N114" s="39"/>
      <c r="O114" s="43"/>
    </row>
    <row r="115" spans="2:15" ht="19.9" customHeight="1" thickBot="1">
      <c r="B115" s="274" t="s">
        <v>3</v>
      </c>
      <c r="C115" s="275">
        <v>200</v>
      </c>
      <c r="D115" s="295"/>
      <c r="E115" s="295"/>
      <c r="F115" s="295"/>
      <c r="G115" s="296"/>
      <c r="H115" s="276" t="s">
        <v>96</v>
      </c>
      <c r="I115" s="276"/>
      <c r="J115" s="34"/>
      <c r="K115" s="42">
        <f>(K114+K105)</f>
        <v>0</v>
      </c>
      <c r="L115" s="64"/>
      <c r="M115" s="34"/>
      <c r="N115" s="42"/>
      <c r="O115" s="64"/>
    </row>
    <row r="116" spans="2:15" ht="19.9" customHeight="1" thickBot="1">
      <c r="B116" s="297" t="s">
        <v>4</v>
      </c>
      <c r="C116" s="298">
        <f>C115+C85+C66</f>
        <v>600</v>
      </c>
      <c r="D116" s="299"/>
      <c r="E116" s="299"/>
      <c r="F116" s="299"/>
      <c r="G116" s="300"/>
      <c r="H116" s="301" t="s">
        <v>4</v>
      </c>
      <c r="I116" s="301"/>
      <c r="J116" s="35"/>
      <c r="K116" s="41">
        <f>(K66*0.6+K85*E121+K115*E122)/10</f>
        <v>0</v>
      </c>
      <c r="L116" s="65"/>
      <c r="M116" s="35"/>
      <c r="N116" s="41"/>
      <c r="O116" s="65"/>
    </row>
    <row r="118" spans="6:7" ht="15">
      <c r="F118" s="5"/>
      <c r="G118" s="6"/>
    </row>
    <row r="119" spans="6:7" ht="15">
      <c r="F119" s="5"/>
      <c r="G119" s="6"/>
    </row>
    <row r="120" spans="4:7" ht="15">
      <c r="D120" s="5" t="s">
        <v>135</v>
      </c>
      <c r="E120" s="7">
        <v>0.4</v>
      </c>
      <c r="F120" s="5"/>
      <c r="G120" s="6"/>
    </row>
    <row r="121" spans="4:7" ht="15">
      <c r="D121" s="5" t="s">
        <v>95</v>
      </c>
      <c r="E121" s="7">
        <v>0.4</v>
      </c>
      <c r="F121" s="5"/>
      <c r="G121" s="6"/>
    </row>
    <row r="122" spans="4:7" ht="15">
      <c r="D122" s="5" t="s">
        <v>136</v>
      </c>
      <c r="E122" s="7">
        <v>0.2</v>
      </c>
      <c r="F122" s="5"/>
      <c r="G122" s="6"/>
    </row>
    <row r="123" spans="4:7" ht="15">
      <c r="D123" s="5"/>
      <c r="E123" s="8">
        <v>100</v>
      </c>
      <c r="F123" s="5"/>
      <c r="G123" s="6"/>
    </row>
    <row r="124" spans="4:7" ht="15">
      <c r="D124" s="5"/>
      <c r="E124" s="5"/>
      <c r="F124" s="5"/>
      <c r="G124" s="6"/>
    </row>
  </sheetData>
  <sheetProtection password="CA0B" sheet="1" objects="1" scenarios="1"/>
  <mergeCells count="43">
    <mergeCell ref="E86:E104"/>
    <mergeCell ref="D106:D113"/>
    <mergeCell ref="E106:E113"/>
    <mergeCell ref="B7:E7"/>
    <mergeCell ref="B67:B84"/>
    <mergeCell ref="C67:C84"/>
    <mergeCell ref="D67:D74"/>
    <mergeCell ref="E67:E74"/>
    <mergeCell ref="D76:D77"/>
    <mergeCell ref="E76:E77"/>
    <mergeCell ref="D79:D83"/>
    <mergeCell ref="E79:E83"/>
    <mergeCell ref="E13:E16"/>
    <mergeCell ref="B13:B65"/>
    <mergeCell ref="C13:C65"/>
    <mergeCell ref="D18:D21"/>
    <mergeCell ref="D13:D16"/>
    <mergeCell ref="B86:B113"/>
    <mergeCell ref="C86:C113"/>
    <mergeCell ref="D86:D104"/>
    <mergeCell ref="B2:O2"/>
    <mergeCell ref="B3:O3"/>
    <mergeCell ref="B4:O4"/>
    <mergeCell ref="B6:O6"/>
    <mergeCell ref="M10:O10"/>
    <mergeCell ref="J9:O9"/>
    <mergeCell ref="J10:L10"/>
    <mergeCell ref="F23:F24"/>
    <mergeCell ref="D63:D64"/>
    <mergeCell ref="E63:E64"/>
    <mergeCell ref="E18:E21"/>
    <mergeCell ref="B5:H5"/>
    <mergeCell ref="E58:E61"/>
    <mergeCell ref="D41:D48"/>
    <mergeCell ref="E41:E48"/>
    <mergeCell ref="E50:E56"/>
    <mergeCell ref="D58:D61"/>
    <mergeCell ref="G11:I11"/>
    <mergeCell ref="D23:D25"/>
    <mergeCell ref="D50:D56"/>
    <mergeCell ref="E23:E25"/>
    <mergeCell ref="D27:D39"/>
    <mergeCell ref="E27:E39"/>
  </mergeCells>
  <printOptions/>
  <pageMargins left="0.34" right="0.34" top="0.44" bottom="0.4724409448818898" header="0.31496062992125984" footer="0.31496062992125984"/>
  <pageSetup fitToHeight="0" horizontalDpi="600" verticalDpi="600" orientation="landscape" paperSize="9" scale="47" r:id="rId1"/>
  <rowBreaks count="2" manualBreakCount="2">
    <brk id="49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9"/>
  <sheetViews>
    <sheetView workbookViewId="0" topLeftCell="A1">
      <selection activeCell="F11" sqref="F11"/>
    </sheetView>
  </sheetViews>
  <sheetFormatPr defaultColWidth="41.140625" defaultRowHeight="15"/>
  <cols>
    <col min="1" max="1" width="40.140625" style="69" bestFit="1" customWidth="1"/>
    <col min="2" max="2" width="9.421875" style="69" bestFit="1" customWidth="1"/>
    <col min="3" max="3" width="13.140625" style="69" bestFit="1" customWidth="1"/>
    <col min="4" max="4" width="13.7109375" style="69" bestFit="1" customWidth="1"/>
    <col min="5" max="5" width="8.140625" style="69" bestFit="1" customWidth="1"/>
    <col min="6" max="16384" width="41.140625" style="69" customWidth="1"/>
  </cols>
  <sheetData>
    <row r="2" spans="1:14" ht="15">
      <c r="A2" s="81" t="s">
        <v>134</v>
      </c>
      <c r="B2" s="81"/>
      <c r="C2" s="81"/>
      <c r="D2" s="81"/>
      <c r="E2" s="81"/>
      <c r="F2" s="80"/>
      <c r="G2" s="80"/>
      <c r="H2" s="80"/>
      <c r="I2" s="80"/>
      <c r="J2" s="80"/>
      <c r="K2" s="80"/>
      <c r="L2" s="80"/>
      <c r="M2" s="80"/>
      <c r="N2" s="80"/>
    </row>
    <row r="3" spans="1:5" ht="15">
      <c r="A3" s="88"/>
      <c r="B3" s="88"/>
      <c r="C3" s="88"/>
      <c r="D3" s="88"/>
      <c r="E3" s="88"/>
    </row>
    <row r="4" spans="1:5" ht="15">
      <c r="A4" s="69" t="s">
        <v>181</v>
      </c>
      <c r="B4" s="88">
        <f>Identification!B7</f>
        <v>0</v>
      </c>
      <c r="C4" s="88"/>
      <c r="D4" s="88"/>
      <c r="E4" s="88"/>
    </row>
    <row r="6" spans="1:5" ht="15">
      <c r="A6" s="111" t="s">
        <v>141</v>
      </c>
      <c r="B6" s="112"/>
      <c r="C6" s="112"/>
      <c r="D6" s="112"/>
      <c r="E6" s="70"/>
    </row>
    <row r="7" spans="1:5" ht="15">
      <c r="A7" s="113" t="s">
        <v>142</v>
      </c>
      <c r="B7" s="114"/>
      <c r="C7" s="114"/>
      <c r="D7" s="114"/>
      <c r="E7" s="71"/>
    </row>
    <row r="8" spans="1:5" ht="15">
      <c r="A8" s="111"/>
      <c r="B8" s="115" t="s">
        <v>143</v>
      </c>
      <c r="C8" s="115" t="s">
        <v>144</v>
      </c>
      <c r="D8" s="115" t="s">
        <v>145</v>
      </c>
      <c r="E8" s="72"/>
    </row>
    <row r="9" spans="1:5" ht="12.5" thickBot="1">
      <c r="A9" s="111"/>
      <c r="B9" s="112"/>
      <c r="C9" s="112"/>
      <c r="D9" s="112"/>
      <c r="E9" s="70"/>
    </row>
    <row r="10" spans="1:5" ht="12.5" thickBot="1">
      <c r="A10" s="116" t="s">
        <v>146</v>
      </c>
      <c r="B10" s="117"/>
      <c r="C10" s="117"/>
      <c r="D10" s="118"/>
      <c r="E10" s="73" t="s">
        <v>147</v>
      </c>
    </row>
    <row r="11" spans="1:5" ht="12.5" thickBot="1">
      <c r="A11" s="119" t="s">
        <v>148</v>
      </c>
      <c r="B11" s="120">
        <v>10</v>
      </c>
      <c r="C11" s="115">
        <v>15</v>
      </c>
      <c r="D11" s="121">
        <v>20</v>
      </c>
      <c r="E11" s="74"/>
    </row>
    <row r="12" spans="1:5" ht="12.5" thickBot="1">
      <c r="A12" s="119" t="s">
        <v>149</v>
      </c>
      <c r="B12" s="120">
        <v>10</v>
      </c>
      <c r="C12" s="115">
        <v>15</v>
      </c>
      <c r="D12" s="121">
        <v>20</v>
      </c>
      <c r="E12" s="74"/>
    </row>
    <row r="13" spans="1:5" ht="12.5" thickBot="1">
      <c r="A13" s="122" t="s">
        <v>150</v>
      </c>
      <c r="B13" s="120"/>
      <c r="C13" s="115"/>
      <c r="D13" s="121"/>
      <c r="E13" s="74"/>
    </row>
    <row r="14" spans="1:5" ht="12.5" thickBot="1">
      <c r="A14" s="119" t="s">
        <v>151</v>
      </c>
      <c r="B14" s="120">
        <v>8</v>
      </c>
      <c r="C14" s="115">
        <v>10</v>
      </c>
      <c r="D14" s="121">
        <v>12</v>
      </c>
      <c r="E14" s="74"/>
    </row>
    <row r="15" spans="1:5" ht="12.5" thickBot="1">
      <c r="A15" s="119" t="s">
        <v>152</v>
      </c>
      <c r="B15" s="120">
        <v>7</v>
      </c>
      <c r="C15" s="115">
        <v>9</v>
      </c>
      <c r="D15" s="121">
        <v>11</v>
      </c>
      <c r="E15" s="74"/>
    </row>
    <row r="16" spans="1:5" ht="12.5" thickBot="1">
      <c r="A16" s="119" t="s">
        <v>153</v>
      </c>
      <c r="B16" s="120">
        <v>6</v>
      </c>
      <c r="C16" s="115">
        <v>7</v>
      </c>
      <c r="D16" s="121">
        <v>8</v>
      </c>
      <c r="E16" s="74"/>
    </row>
    <row r="17" spans="1:5" ht="12.5" thickBot="1">
      <c r="A17" s="122" t="s">
        <v>149</v>
      </c>
      <c r="B17" s="120"/>
      <c r="C17" s="115"/>
      <c r="D17" s="121"/>
      <c r="E17" s="74"/>
    </row>
    <row r="18" spans="1:5" ht="12.5" thickBot="1">
      <c r="A18" s="119" t="s">
        <v>154</v>
      </c>
      <c r="B18" s="120">
        <v>10</v>
      </c>
      <c r="C18" s="115">
        <v>14</v>
      </c>
      <c r="D18" s="121">
        <v>19</v>
      </c>
      <c r="E18" s="74"/>
    </row>
    <row r="19" spans="1:5" ht="12.5" thickBot="1">
      <c r="A19" s="119" t="s">
        <v>155</v>
      </c>
      <c r="B19" s="120">
        <v>8</v>
      </c>
      <c r="C19" s="115">
        <v>13</v>
      </c>
      <c r="D19" s="121">
        <v>19</v>
      </c>
      <c r="E19" s="74"/>
    </row>
    <row r="20" spans="1:5" ht="12.5" thickBot="1">
      <c r="A20" s="119" t="s">
        <v>156</v>
      </c>
      <c r="B20" s="120">
        <v>8</v>
      </c>
      <c r="C20" s="115">
        <v>13</v>
      </c>
      <c r="D20" s="121">
        <v>19</v>
      </c>
      <c r="E20" s="74"/>
    </row>
    <row r="21" spans="1:5" ht="12.5" thickBot="1">
      <c r="A21" s="119" t="s">
        <v>157</v>
      </c>
      <c r="B21" s="120">
        <v>8</v>
      </c>
      <c r="C21" s="115">
        <v>13</v>
      </c>
      <c r="D21" s="121">
        <v>19</v>
      </c>
      <c r="E21" s="74"/>
    </row>
    <row r="22" spans="1:5" ht="12.5" thickBot="1">
      <c r="A22" s="119" t="s">
        <v>158</v>
      </c>
      <c r="B22" s="120">
        <v>8</v>
      </c>
      <c r="C22" s="115">
        <v>13</v>
      </c>
      <c r="D22" s="121">
        <v>19</v>
      </c>
      <c r="E22" s="74"/>
    </row>
    <row r="23" spans="1:5" ht="12.5" thickBot="1">
      <c r="A23" s="119" t="s">
        <v>159</v>
      </c>
      <c r="B23" s="120">
        <v>8</v>
      </c>
      <c r="C23" s="115">
        <v>13</v>
      </c>
      <c r="D23" s="121">
        <v>19</v>
      </c>
      <c r="E23" s="74"/>
    </row>
    <row r="24" spans="1:5" ht="12.5" thickBot="1">
      <c r="A24" s="119" t="s">
        <v>160</v>
      </c>
      <c r="B24" s="120">
        <v>8</v>
      </c>
      <c r="C24" s="115">
        <v>13</v>
      </c>
      <c r="D24" s="121">
        <v>19</v>
      </c>
      <c r="E24" s="74"/>
    </row>
    <row r="25" spans="1:5" ht="12.5" thickBot="1">
      <c r="A25" s="119" t="s">
        <v>161</v>
      </c>
      <c r="B25" s="120">
        <v>8</v>
      </c>
      <c r="C25" s="115">
        <v>13</v>
      </c>
      <c r="D25" s="121">
        <v>19</v>
      </c>
      <c r="E25" s="74"/>
    </row>
    <row r="26" spans="1:5" ht="12.5" thickBot="1">
      <c r="A26" s="111" t="s">
        <v>162</v>
      </c>
      <c r="B26" s="120">
        <v>8</v>
      </c>
      <c r="C26" s="115">
        <v>13</v>
      </c>
      <c r="D26" s="121">
        <v>19</v>
      </c>
      <c r="E26" s="74"/>
    </row>
    <row r="27" spans="1:5" ht="12.5" thickBot="1">
      <c r="A27" s="119" t="s">
        <v>163</v>
      </c>
      <c r="B27" s="120">
        <v>8</v>
      </c>
      <c r="C27" s="115">
        <v>13</v>
      </c>
      <c r="D27" s="121">
        <v>19</v>
      </c>
      <c r="E27" s="74"/>
    </row>
    <row r="28" spans="1:5" ht="12.5" thickBot="1">
      <c r="A28" s="119" t="s">
        <v>164</v>
      </c>
      <c r="B28" s="120">
        <v>8</v>
      </c>
      <c r="C28" s="115">
        <v>13</v>
      </c>
      <c r="D28" s="121">
        <v>19</v>
      </c>
      <c r="E28" s="74"/>
    </row>
    <row r="29" spans="1:5" ht="12.5" thickBot="1">
      <c r="A29" s="119" t="s">
        <v>165</v>
      </c>
      <c r="B29" s="120">
        <v>8</v>
      </c>
      <c r="C29" s="115">
        <v>13</v>
      </c>
      <c r="D29" s="121">
        <v>19</v>
      </c>
      <c r="E29" s="74"/>
    </row>
    <row r="30" spans="1:5" ht="12.5" thickBot="1">
      <c r="A30" s="119" t="s">
        <v>166</v>
      </c>
      <c r="B30" s="120">
        <v>8</v>
      </c>
      <c r="C30" s="115">
        <v>13</v>
      </c>
      <c r="D30" s="121">
        <v>19</v>
      </c>
      <c r="E30" s="74"/>
    </row>
    <row r="31" spans="1:5" ht="12.5" thickBot="1">
      <c r="A31" s="119" t="s">
        <v>167</v>
      </c>
      <c r="B31" s="120">
        <v>8</v>
      </c>
      <c r="C31" s="115">
        <v>13</v>
      </c>
      <c r="D31" s="121">
        <v>19</v>
      </c>
      <c r="E31" s="74"/>
    </row>
    <row r="32" spans="1:5" ht="12.5" thickBot="1">
      <c r="A32" s="119" t="s">
        <v>168</v>
      </c>
      <c r="B32" s="120">
        <v>6</v>
      </c>
      <c r="C32" s="115">
        <v>11</v>
      </c>
      <c r="D32" s="121">
        <v>12</v>
      </c>
      <c r="E32" s="74"/>
    </row>
    <row r="33" spans="1:5" ht="12.5" thickBot="1">
      <c r="A33" s="119" t="s">
        <v>169</v>
      </c>
      <c r="B33" s="120">
        <v>5</v>
      </c>
      <c r="C33" s="115">
        <v>6</v>
      </c>
      <c r="D33" s="121">
        <v>7</v>
      </c>
      <c r="E33" s="74"/>
    </row>
    <row r="34" spans="1:5" ht="12.5" thickBot="1">
      <c r="A34" s="119" t="s">
        <v>166</v>
      </c>
      <c r="B34" s="120">
        <v>4</v>
      </c>
      <c r="C34" s="115">
        <v>5</v>
      </c>
      <c r="D34" s="121">
        <v>6</v>
      </c>
      <c r="E34" s="74"/>
    </row>
    <row r="35" spans="1:5" ht="12.5" thickBot="1">
      <c r="A35" s="123" t="s">
        <v>170</v>
      </c>
      <c r="B35" s="120"/>
      <c r="C35" s="115"/>
      <c r="D35" s="121"/>
      <c r="E35" s="74"/>
    </row>
    <row r="36" spans="1:5" ht="12.5" thickBot="1">
      <c r="A36" s="119" t="s">
        <v>171</v>
      </c>
      <c r="B36" s="120">
        <v>8</v>
      </c>
      <c r="C36" s="115">
        <v>12</v>
      </c>
      <c r="D36" s="121">
        <v>17</v>
      </c>
      <c r="E36" s="74"/>
    </row>
    <row r="37" spans="1:5" ht="12.5" thickBot="1">
      <c r="A37" s="119" t="s">
        <v>172</v>
      </c>
      <c r="B37" s="120">
        <v>7</v>
      </c>
      <c r="C37" s="115">
        <v>12</v>
      </c>
      <c r="D37" s="121">
        <v>17</v>
      </c>
      <c r="E37" s="74"/>
    </row>
    <row r="38" spans="1:5" ht="12.5" thickBot="1">
      <c r="A38" s="119" t="s">
        <v>173</v>
      </c>
      <c r="B38" s="120">
        <v>6</v>
      </c>
      <c r="C38" s="115">
        <v>8</v>
      </c>
      <c r="D38" s="121">
        <v>10</v>
      </c>
      <c r="E38" s="74"/>
    </row>
    <row r="39" spans="1:5" ht="12.5" thickBot="1">
      <c r="A39" s="123" t="s">
        <v>174</v>
      </c>
      <c r="B39" s="120"/>
      <c r="C39" s="115"/>
      <c r="D39" s="121"/>
      <c r="E39" s="74"/>
    </row>
    <row r="40" spans="1:5" ht="12.5" thickBot="1">
      <c r="A40" s="119" t="s">
        <v>175</v>
      </c>
      <c r="B40" s="120">
        <v>7</v>
      </c>
      <c r="C40" s="115">
        <v>8</v>
      </c>
      <c r="D40" s="121">
        <v>10</v>
      </c>
      <c r="E40" s="74"/>
    </row>
    <row r="41" spans="1:5" ht="12.5" thickBot="1">
      <c r="A41" s="124" t="s">
        <v>176</v>
      </c>
      <c r="B41" s="120">
        <v>4</v>
      </c>
      <c r="C41" s="115">
        <v>5</v>
      </c>
      <c r="D41" s="121">
        <v>7</v>
      </c>
      <c r="E41" s="74"/>
    </row>
    <row r="42" spans="1:5" ht="12.5" thickBot="1">
      <c r="A42" s="125" t="s">
        <v>177</v>
      </c>
      <c r="B42" s="126">
        <v>4</v>
      </c>
      <c r="C42" s="127">
        <v>5</v>
      </c>
      <c r="D42" s="128">
        <v>7</v>
      </c>
      <c r="E42" s="74"/>
    </row>
    <row r="43" spans="1:5" ht="15">
      <c r="A43" s="75"/>
      <c r="B43" s="76"/>
      <c r="C43" s="76"/>
      <c r="D43" s="76"/>
      <c r="E43" s="77"/>
    </row>
    <row r="44" spans="1:5" ht="15">
      <c r="A44" s="75"/>
      <c r="B44" s="76"/>
      <c r="C44" s="76"/>
      <c r="D44" s="76"/>
      <c r="E44" s="77"/>
    </row>
    <row r="45" spans="1:5" ht="15">
      <c r="A45" s="76" t="s">
        <v>178</v>
      </c>
      <c r="B45" s="76"/>
      <c r="C45" s="76"/>
      <c r="D45" s="76"/>
      <c r="E45" s="77"/>
    </row>
    <row r="46" spans="1:5" ht="15">
      <c r="A46" s="75"/>
      <c r="B46" s="76"/>
      <c r="C46" s="76"/>
      <c r="D46" s="76"/>
      <c r="E46" s="77"/>
    </row>
    <row r="47" spans="1:5" ht="36">
      <c r="A47" s="78" t="s">
        <v>179</v>
      </c>
      <c r="B47" s="78"/>
      <c r="C47" s="78"/>
      <c r="D47" s="78"/>
      <c r="E47" s="79"/>
    </row>
    <row r="48" spans="1:5" ht="15">
      <c r="A48" s="75"/>
      <c r="B48" s="76"/>
      <c r="C48" s="76"/>
      <c r="D48" s="76"/>
      <c r="E48" s="77"/>
    </row>
    <row r="49" spans="1:5" ht="36">
      <c r="A49" s="78" t="s">
        <v>180</v>
      </c>
      <c r="B49" s="78"/>
      <c r="C49" s="78"/>
      <c r="D49" s="78"/>
      <c r="E49" s="79"/>
    </row>
  </sheetData>
  <sheetProtection password="CA0B" sheet="1" objects="1" scenarios="1"/>
  <mergeCells count="3">
    <mergeCell ref="A2:E2"/>
    <mergeCell ref="A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Maria Inês de Almeida</cp:lastModifiedBy>
  <cp:lastPrinted>2022-01-25T10:58:08Z</cp:lastPrinted>
  <dcterms:created xsi:type="dcterms:W3CDTF">2019-12-07T17:05:14Z</dcterms:created>
  <dcterms:modified xsi:type="dcterms:W3CDTF">2022-12-19T01:02:59Z</dcterms:modified>
  <cp:category/>
  <cp:version/>
  <cp:contentType/>
  <cp:contentStatus/>
</cp:coreProperties>
</file>