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580" activeTab="0"/>
  </bookViews>
  <sheets>
    <sheet name="Identificação" sheetId="19" r:id="rId1"/>
    <sheet name="Comp. Cient." sheetId="1" r:id="rId2"/>
    <sheet name="Comp. Org." sheetId="16" r:id="rId3"/>
    <sheet name="Comp. Ped." sheetId="15" r:id="rId4"/>
    <sheet name="Pontuação Final" sheetId="18" r:id="rId5"/>
  </sheets>
  <definedNames>
    <definedName name="_xlnm.Print_Area" localSheetId="1">'Comp. Cient.'!$B$1:$K$43</definedName>
    <definedName name="_xlnm.Print_Titles" localSheetId="1">'Comp. Cient.'!$1:$11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<sst xmlns="http://schemas.openxmlformats.org/spreadsheetml/2006/main" count="282" uniqueCount="202">
  <si>
    <t>I</t>
  </si>
  <si>
    <t>I</t>
  </si>
  <si>
    <t>II</t>
  </si>
  <si>
    <t>II</t>
  </si>
  <si>
    <t>III</t>
  </si>
  <si>
    <t>III</t>
  </si>
  <si>
    <t>IV</t>
  </si>
  <si>
    <t>IV</t>
  </si>
  <si>
    <t>V</t>
  </si>
  <si>
    <t>V</t>
  </si>
  <si>
    <t>VI</t>
  </si>
  <si>
    <t>VI</t>
  </si>
  <si>
    <t>VII</t>
  </si>
  <si>
    <t>VII</t>
  </si>
  <si>
    <t>Elementos a valorizar</t>
  </si>
  <si>
    <t>Unidade</t>
  </si>
  <si>
    <t>Pontos</t>
  </si>
  <si>
    <t>Dimensão</t>
  </si>
  <si>
    <t>Item</t>
  </si>
  <si>
    <t>P1</t>
  </si>
  <si>
    <t>Sub-Total</t>
  </si>
  <si>
    <t>Unidade</t>
  </si>
  <si>
    <t>Dimensão</t>
  </si>
  <si>
    <t xml:space="preserve">Nº (ou fracção) de elementos a pontuar </t>
  </si>
  <si>
    <t>curso</t>
  </si>
  <si>
    <t>Nome do Candidato:</t>
  </si>
  <si>
    <t>Mestrado</t>
  </si>
  <si>
    <t>C1</t>
  </si>
  <si>
    <t>Inquéritos aos alunos</t>
  </si>
  <si>
    <t>curso</t>
  </si>
  <si>
    <t>Pontuação do candidato</t>
  </si>
  <si>
    <t>Item</t>
  </si>
  <si>
    <t>Pontos</t>
  </si>
  <si>
    <t>C12</t>
  </si>
  <si>
    <t>C8</t>
  </si>
  <si>
    <t>C10</t>
  </si>
  <si>
    <t>C11</t>
  </si>
  <si>
    <t>C13</t>
  </si>
  <si>
    <r>
      <t>Elemento</t>
    </r>
    <r>
      <rPr>
        <b/>
        <sz val="10"/>
        <rFont val="Calibri"/>
        <family val="2"/>
      </rPr>
      <t>s</t>
    </r>
    <r>
      <rPr>
        <b/>
        <sz val="10"/>
        <rFont val="Calibri"/>
        <family val="2"/>
        <scheme val="minor"/>
      </rPr>
      <t xml:space="preserve"> a valorizar</t>
    </r>
  </si>
  <si>
    <r>
      <t xml:space="preserve">Nº </t>
    </r>
    <r>
      <rPr>
        <b/>
        <sz val="10"/>
        <rFont val="Calibri"/>
        <family val="2"/>
      </rPr>
      <t>(</t>
    </r>
    <r>
      <rPr>
        <b/>
        <sz val="10"/>
        <rFont val="Calibri"/>
        <family val="2"/>
        <scheme val="minor"/>
      </rPr>
      <t>ou fracção</t>
    </r>
    <r>
      <rPr>
        <b/>
        <sz val="10"/>
        <rFont val="Calibri"/>
        <family val="2"/>
      </rPr>
      <t xml:space="preserve">) de elementos a pontuar </t>
    </r>
  </si>
  <si>
    <t>C7</t>
  </si>
  <si>
    <t>C14</t>
  </si>
  <si>
    <t>C3</t>
  </si>
  <si>
    <t>O3</t>
  </si>
  <si>
    <t>O6</t>
  </si>
  <si>
    <t>O7</t>
  </si>
  <si>
    <t>C2</t>
  </si>
  <si>
    <t>Pontuação a considerar</t>
  </si>
  <si>
    <t>VIII</t>
  </si>
  <si>
    <t>IX</t>
  </si>
  <si>
    <t>Total  Componente Técnico - Científica  = &gt;</t>
  </si>
  <si>
    <t>Pontuação Total</t>
  </si>
  <si>
    <t xml:space="preserve">Pontuação a Considerar </t>
  </si>
  <si>
    <t>Pontuação Ponderada</t>
  </si>
  <si>
    <t>Componente Técnico-Científica</t>
  </si>
  <si>
    <t>Componente Pedagógica</t>
  </si>
  <si>
    <t>Componente Organizacional</t>
  </si>
  <si>
    <t>Pontuação Final</t>
  </si>
  <si>
    <t>Total  Componente Pedagógica  = &gt;</t>
  </si>
  <si>
    <t>Total  Componente Organizacional  = &gt;</t>
  </si>
  <si>
    <t>P5</t>
  </si>
  <si>
    <t>Serviço docente no ensino superior</t>
  </si>
  <si>
    <t>ano letivo</t>
  </si>
  <si>
    <t>P8</t>
  </si>
  <si>
    <t>ação</t>
  </si>
  <si>
    <t xml:space="preserve">ano </t>
  </si>
  <si>
    <t>Doutoramento ou Título de Especialista</t>
  </si>
  <si>
    <t>C6</t>
  </si>
  <si>
    <t>Licenciatura</t>
  </si>
  <si>
    <t>Responsável por unidade curricular de curso de ensino superior</t>
  </si>
  <si>
    <t xml:space="preserve">          IDENTIFICAÇÃO</t>
  </si>
  <si>
    <t>Nome do candidato:</t>
  </si>
  <si>
    <t>e-mail:</t>
  </si>
  <si>
    <t>Área Disciplinar</t>
  </si>
  <si>
    <t>Especialidade</t>
  </si>
  <si>
    <t>Ano</t>
  </si>
  <si>
    <t>Doutoramento:</t>
  </si>
  <si>
    <t>Mestrado:</t>
  </si>
  <si>
    <t>Licenciatura:</t>
  </si>
  <si>
    <t xml:space="preserve">Categoria </t>
  </si>
  <si>
    <t xml:space="preserve">Instituição </t>
  </si>
  <si>
    <t>Instituição</t>
  </si>
  <si>
    <t>Título de Especialista</t>
  </si>
  <si>
    <t>Habilitações Académicas</t>
  </si>
  <si>
    <t>Situação profissional atual:</t>
  </si>
  <si>
    <t>Fator de ponderação</t>
  </si>
  <si>
    <t xml:space="preserve">Na área do concurso </t>
  </si>
  <si>
    <t>Noutra área afim</t>
  </si>
  <si>
    <t>Conceção de programas de unidade curricular de curso de ensino superior - autoria</t>
  </si>
  <si>
    <t>C15</t>
  </si>
  <si>
    <t>C17</t>
  </si>
  <si>
    <t>P2</t>
  </si>
  <si>
    <t>P4</t>
  </si>
  <si>
    <t>P6</t>
  </si>
  <si>
    <t>P7</t>
  </si>
  <si>
    <t>C16</t>
  </si>
  <si>
    <t>O4</t>
  </si>
  <si>
    <t>O5</t>
  </si>
  <si>
    <t>concurso/ano</t>
  </si>
  <si>
    <t>Conceção de programas de unidade curricular de curso de ensino superior - coautoria</t>
  </si>
  <si>
    <t>Membro de júris de concurso de recrutamento de pessoal</t>
  </si>
  <si>
    <t>O1</t>
  </si>
  <si>
    <t>projeto/serviço</t>
  </si>
  <si>
    <t>O8</t>
  </si>
  <si>
    <t>Membro de comissão organizadora de eventos científicos/artísticos/tecnológicos</t>
  </si>
  <si>
    <t>evento</t>
  </si>
  <si>
    <t>Organização de cursos livres/curso de formação contínua/seminários</t>
  </si>
  <si>
    <t>Participação em programas de mobilidade Erasmus+</t>
  </si>
  <si>
    <t>programa</t>
  </si>
  <si>
    <t xml:space="preserve">Responsável ou corresponsável por serviços/projetos ao exterior </t>
  </si>
  <si>
    <t>Membro dirigente de associação/entidade/secretária de assembleia no âmbito da Língua Gestual Portuguesa</t>
  </si>
  <si>
    <t>O9</t>
  </si>
  <si>
    <t>Membro de júris de provas específicas para &gt; 23 anos e/ou candidatos a cursos de mestrado/defesas de projeto e/ou relatório final</t>
  </si>
  <si>
    <t>Participação em grupos de trabalho/comissões de projetos/formação de pessoal docente e/ou técnico e acções de divulgação da língua gestual</t>
  </si>
  <si>
    <t>Frequência de cursos de formação e/ou especialização pedagógica</t>
  </si>
  <si>
    <t>Autoria e/ou coautoria de livro</t>
  </si>
  <si>
    <t>Autoria e/ou coautoria de capítulo de livro</t>
  </si>
  <si>
    <t>unidade</t>
  </si>
  <si>
    <t>Membro de projeto europeu Erasmus+ K2</t>
  </si>
  <si>
    <t>projeto</t>
  </si>
  <si>
    <t xml:space="preserve">Membro de centro/unidade de investigação </t>
  </si>
  <si>
    <t>Trabalhos científicos de interpretação em eventos científicos/conferências/seminários</t>
  </si>
  <si>
    <t>Trabalhos científicos de interpretação no âmbito desportivo</t>
  </si>
  <si>
    <t xml:space="preserve">Trabalhos científicos de interpretação/Registos audiovisuais em plataformas digitais </t>
  </si>
  <si>
    <t>Trabalhos científicos de interpretação em espetáculos ao vivo</t>
  </si>
  <si>
    <t>Entrevistas concedidas</t>
  </si>
  <si>
    <t>Reportagens</t>
  </si>
  <si>
    <t>Menção especial de prémio</t>
  </si>
  <si>
    <t>Participação em eventos enquanto assistente</t>
  </si>
  <si>
    <t>C18</t>
  </si>
  <si>
    <t>C19</t>
  </si>
  <si>
    <t>C20</t>
  </si>
  <si>
    <t>C21</t>
  </si>
  <si>
    <r>
      <t>Reconhecimento nos Mass Media e plataformas digitais</t>
    </r>
  </si>
  <si>
    <t>P3</t>
  </si>
  <si>
    <t>Número de unidades curriculares lecionadas no ensino superior</t>
  </si>
  <si>
    <t>Orientação de estágios de licenciatura</t>
  </si>
  <si>
    <r>
      <t>Interpretação em licenciatura</t>
    </r>
  </si>
  <si>
    <t>Trabalho de interpretação em eventos dirigidos à comunidade</t>
  </si>
  <si>
    <t>Trabalho científico de interpretação em ações de formação e/ou sensibilização na área da LGP</t>
  </si>
  <si>
    <t>P9</t>
  </si>
  <si>
    <t>P10</t>
  </si>
  <si>
    <t>P11</t>
  </si>
  <si>
    <t>Interpretação em mestrado</t>
  </si>
  <si>
    <t>Interpretação em provas de título de especialista</t>
  </si>
  <si>
    <t>P12</t>
  </si>
  <si>
    <t>O10</t>
  </si>
  <si>
    <t>Coordenador de área científica (ou equivalente, desde que não pontuada noutro item)</t>
  </si>
  <si>
    <t>Diretor de curso (Mestrado/Formação especializada ou pós-graduada/Licenciatura/Bacharelato/Curso de Especialização tecnológica/CTeSP)</t>
  </si>
  <si>
    <t>O11</t>
  </si>
  <si>
    <t>Membro de comissão científica de curso do ensino superior ou de pós-graduação</t>
  </si>
  <si>
    <t>Autopontuação do candidato</t>
  </si>
  <si>
    <t>Identificação dos anexos e comprovativos</t>
  </si>
  <si>
    <t>C4</t>
  </si>
  <si>
    <t>C5</t>
  </si>
  <si>
    <t>C09</t>
  </si>
  <si>
    <t>C22</t>
  </si>
  <si>
    <t>C23</t>
  </si>
  <si>
    <t>C24</t>
  </si>
  <si>
    <t>C25</t>
  </si>
  <si>
    <t>O2</t>
  </si>
  <si>
    <t>O12</t>
  </si>
  <si>
    <t>Autoria e/ou coautoria de artigos em atas de conferências nacionais e internacionais</t>
  </si>
  <si>
    <t>Artigos em revistas científicas nacionais e internacionais com revisão por pares</t>
  </si>
  <si>
    <t>Outros artigos em revistas científicas nacionais e internacionais sem revisão por pares</t>
  </si>
  <si>
    <t>Comunicações orais em jornadas/congressos/eventos cieníficos da especialidade, nacionais e internacionais</t>
  </si>
  <si>
    <t xml:space="preserve">Registo Nacional de Formador Certificado </t>
  </si>
  <si>
    <t>UC</t>
  </si>
  <si>
    <t xml:space="preserve">Docência de módulos técnico-científicos </t>
  </si>
  <si>
    <t>UC/ano letivo</t>
  </si>
  <si>
    <t>Interpretação em pós-graduação</t>
  </si>
  <si>
    <t>concurso</t>
  </si>
  <si>
    <t xml:space="preserve">Formulário de candidatura ao concurso de recrutamento de um Professor Adjunto: Grupo Científico e Disciplinar de Humanidades - Área disciplinar de Tradução,  Interpretação em Língua Gestual Portuguesa e SignWriting </t>
  </si>
  <si>
    <t xml:space="preserve">Formulário de candidatura ao concurso de recrutamento de um Professor Adjunto: Grupo Científico e Disciplinar de Humanidades - Área disciplinar de Tradução,  Interpretação em Língua Gestual Portuguesa e SignWriting  </t>
  </si>
  <si>
    <t>Graus académicos e outras formações na área de LGP</t>
  </si>
  <si>
    <t>Pontuação máxima a considerar = 10 pontos</t>
  </si>
  <si>
    <t>Pontuação máxima a considerar = 40 pontos</t>
  </si>
  <si>
    <t>Produção científica na área de LGP</t>
  </si>
  <si>
    <t>Reconhecimento  de mérito/distinções na área de LGP</t>
  </si>
  <si>
    <t>Pontuação máxima a considerar = 25 pontos</t>
  </si>
  <si>
    <t>Pontuação máxima a considerar =  25 pontos</t>
  </si>
  <si>
    <t>Produção científica como intérprete de LGP</t>
  </si>
  <si>
    <t xml:space="preserve">COMPONENTE TÉCNICO-CIENTÍFICA (Ponderação na Pontuação Final ============&gt; </t>
  </si>
  <si>
    <t>COMPONENTE PEDAGÓGICA (Ponderação na Pontuação Final ==========&gt;</t>
  </si>
  <si>
    <t>Experiência profissional  de docência na área da LGP e SignWriting</t>
  </si>
  <si>
    <t>Pontuação máxima a considerar = 45 pontos</t>
  </si>
  <si>
    <t>Experiência profissional como formadora e/ou intérprete em LGP</t>
  </si>
  <si>
    <t>Pontuação máxima a considerar = 30 pontos</t>
  </si>
  <si>
    <t>Coordenação pedagógica</t>
  </si>
  <si>
    <t>Pontuação máxima a considerar = 20 pontos</t>
  </si>
  <si>
    <t>Formação e atualização pedagógica em LGP</t>
  </si>
  <si>
    <t>Pontuação máxima a considerar: 5  pontos</t>
  </si>
  <si>
    <t>Exercício de funções dirigentes e coordenação e acompanhamento de projetos e de cursos de formação na área de LGP</t>
  </si>
  <si>
    <t>Pontuação máxima a considerar = 60 pontos</t>
  </si>
  <si>
    <t>Outras funções ou atividades desenvolvidas em entidades/órgãos</t>
  </si>
  <si>
    <t>Participação em júris</t>
  </si>
  <si>
    <t>COMPONENTE ORGANIZACIONAL (Ponderação na Pontuação Final ============== &gt;</t>
  </si>
  <si>
    <t>Pontuação do Currículo Escrito (CE)</t>
  </si>
  <si>
    <t xml:space="preserve">Provas Públicas para Professor Adjunto: Grupo Científico e Disciplinar de Humanidades 
Área disciplinar de Tradução,  Interpretação em Língua Gestual Portuguesa e SignWriting
</t>
  </si>
  <si>
    <t>Participante em eventos enquanto como chair ou discussant/moderador</t>
  </si>
  <si>
    <t>Participação como investigador/consultor em evento/projeto científico/projeto cultural/editorial</t>
  </si>
  <si>
    <t>Membro de órgãos estatutários de unidade orgânica de ensino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</si>
</sst>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%&quot;)&quot;"/>
    <numFmt numFmtId="166" formatCode="0.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rgb="FF00B050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ck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/>
      <right style="thick"/>
      <top/>
      <bottom style="thick"/>
    </border>
    <border>
      <left/>
      <right style="thick"/>
      <top style="thin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43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/>
    <xf numFmtId="0" fontId="24" fillId="2" borderId="4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3" fillId="4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165" fontId="18" fillId="0" borderId="0" xfId="0" applyNumberFormat="1" applyFont="1" applyAlignment="1">
      <alignment horizontal="left" vertical="top" wrapText="1"/>
    </xf>
    <xf numFmtId="0" fontId="13" fillId="0" borderId="5" xfId="0" applyFont="1" applyBorder="1" applyAlignment="1">
      <alignment vertical="top" wrapText="1"/>
    </xf>
    <xf numFmtId="2" fontId="13" fillId="0" borderId="5" xfId="0" applyNumberFormat="1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9" fillId="2" borderId="2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23" fillId="0" borderId="0" xfId="0" applyFont="1"/>
    <xf numFmtId="0" fontId="28" fillId="0" borderId="0" xfId="0" applyFont="1" applyAlignment="1">
      <alignment horizontal="center" vertical="top" wrapText="1"/>
    </xf>
    <xf numFmtId="2" fontId="19" fillId="2" borderId="8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top" wrapText="1"/>
    </xf>
    <xf numFmtId="2" fontId="28" fillId="0" borderId="8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0" fillId="6" borderId="8" xfId="0" applyFont="1" applyFill="1" applyBorder="1" applyAlignment="1">
      <alignment vertical="center" wrapText="1"/>
    </xf>
    <xf numFmtId="0" fontId="20" fillId="6" borderId="9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2" fontId="22" fillId="0" borderId="8" xfId="0" applyNumberFormat="1" applyFont="1" applyBorder="1" applyAlignment="1">
      <alignment horizontal="center" vertical="top" wrapText="1"/>
    </xf>
    <xf numFmtId="0" fontId="22" fillId="3" borderId="8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6" borderId="2" xfId="0" applyFill="1" applyBorder="1" applyAlignment="1">
      <alignment horizontal="center" vertical="center" wrapText="1"/>
    </xf>
    <xf numFmtId="2" fontId="25" fillId="0" borderId="8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0" fillId="6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0" fillId="3" borderId="12" xfId="0" applyFill="1" applyBorder="1"/>
    <xf numFmtId="0" fontId="17" fillId="0" borderId="13" xfId="0" applyFont="1" applyBorder="1" applyAlignment="1">
      <alignment horizontal="center"/>
    </xf>
    <xf numFmtId="1" fontId="17" fillId="0" borderId="14" xfId="0" applyNumberFormat="1" applyFont="1" applyBorder="1" applyAlignment="1">
      <alignment horizontal="right"/>
    </xf>
    <xf numFmtId="2" fontId="17" fillId="5" borderId="15" xfId="0" applyNumberFormat="1" applyFont="1" applyFill="1" applyBorder="1" applyAlignment="1">
      <alignment vertical="center" wrapText="1"/>
    </xf>
    <xf numFmtId="2" fontId="26" fillId="0" borderId="0" xfId="0" applyNumberFormat="1" applyFont="1"/>
    <xf numFmtId="0" fontId="12" fillId="0" borderId="0" xfId="0" applyFont="1"/>
    <xf numFmtId="2" fontId="0" fillId="0" borderId="0" xfId="0" applyNumberFormat="1"/>
    <xf numFmtId="0" fontId="33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/>
    </xf>
    <xf numFmtId="0" fontId="38" fillId="0" borderId="0" xfId="0" applyFont="1"/>
    <xf numFmtId="0" fontId="41" fillId="0" borderId="0" xfId="0" applyFont="1" applyAlignment="1">
      <alignment horizontal="center" vertical="top" wrapText="1"/>
    </xf>
    <xf numFmtId="0" fontId="41" fillId="0" borderId="5" xfId="0" applyFont="1" applyBorder="1" applyAlignment="1">
      <alignment horizontal="center" vertical="top" wrapText="1"/>
    </xf>
    <xf numFmtId="0" fontId="41" fillId="0" borderId="5" xfId="0" applyFont="1" applyBorder="1" applyAlignment="1">
      <alignment vertical="top" wrapText="1"/>
    </xf>
    <xf numFmtId="0" fontId="41" fillId="0" borderId="6" xfId="0" applyFont="1" applyBorder="1" applyAlignment="1">
      <alignment vertical="top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6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/>
    </xf>
    <xf numFmtId="0" fontId="44" fillId="3" borderId="2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23" fillId="0" borderId="2" xfId="0" applyFont="1" applyBorder="1" applyAlignment="1">
      <alignment horizontal="center"/>
    </xf>
    <xf numFmtId="0" fontId="44" fillId="5" borderId="2" xfId="0" applyFont="1" applyFill="1" applyBorder="1" applyAlignment="1">
      <alignment horizontal="center" vertical="center"/>
    </xf>
    <xf numFmtId="0" fontId="44" fillId="0" borderId="2" xfId="0" applyFont="1" applyBorder="1" applyAlignment="1" applyProtection="1">
      <alignment horizontal="center" vertical="center"/>
      <protection locked="0"/>
    </xf>
    <xf numFmtId="0" fontId="44" fillId="6" borderId="2" xfId="0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2" fontId="25" fillId="0" borderId="3" xfId="0" applyNumberFormat="1" applyFont="1" applyBorder="1" applyAlignment="1">
      <alignment horizontal="right" vertical="top" wrapText="1"/>
    </xf>
    <xf numFmtId="0" fontId="44" fillId="0" borderId="0" xfId="0" applyFont="1"/>
    <xf numFmtId="0" fontId="4" fillId="0" borderId="0" xfId="0" applyFont="1"/>
    <xf numFmtId="0" fontId="39" fillId="0" borderId="13" xfId="0" applyFont="1" applyBorder="1" applyAlignment="1">
      <alignment horizontal="center"/>
    </xf>
    <xf numFmtId="2" fontId="39" fillId="0" borderId="14" xfId="0" applyNumberFormat="1" applyFont="1" applyBorder="1" applyAlignment="1">
      <alignment horizontal="right"/>
    </xf>
    <xf numFmtId="2" fontId="39" fillId="5" borderId="15" xfId="0" applyNumberFormat="1" applyFont="1" applyFill="1" applyBorder="1" applyAlignment="1">
      <alignment vertical="center" wrapText="1"/>
    </xf>
    <xf numFmtId="166" fontId="34" fillId="0" borderId="0" xfId="0" applyNumberFormat="1" applyFont="1"/>
    <xf numFmtId="0" fontId="42" fillId="6" borderId="9" xfId="0" applyFont="1" applyFill="1" applyBorder="1" applyAlignment="1">
      <alignment vertical="center"/>
    </xf>
    <xf numFmtId="0" fontId="42" fillId="5" borderId="9" xfId="0" applyFont="1" applyFill="1" applyBorder="1" applyAlignment="1">
      <alignment vertical="center"/>
    </xf>
    <xf numFmtId="0" fontId="42" fillId="6" borderId="5" xfId="0" applyFont="1" applyFill="1" applyBorder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44" fillId="3" borderId="8" xfId="0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right" vertical="center"/>
    </xf>
    <xf numFmtId="0" fontId="42" fillId="5" borderId="18" xfId="0" applyFont="1" applyFill="1" applyBorder="1" applyAlignment="1">
      <alignment horizontal="right" vertical="center"/>
    </xf>
    <xf numFmtId="0" fontId="42" fillId="6" borderId="19" xfId="0" applyFont="1" applyFill="1" applyBorder="1" applyAlignment="1">
      <alignment horizontal="right" vertical="center"/>
    </xf>
    <xf numFmtId="0" fontId="30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5" fillId="0" borderId="9" xfId="0" applyFont="1" applyBorder="1"/>
    <xf numFmtId="0" fontId="0" fillId="0" borderId="0" xfId="0" applyAlignment="1">
      <alignment horizontal="center" wrapText="1"/>
    </xf>
    <xf numFmtId="0" fontId="0" fillId="0" borderId="9" xfId="0" applyBorder="1" applyAlignment="1">
      <alignment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9" fillId="6" borderId="1" xfId="0" applyFont="1" applyFill="1" applyBorder="1" applyAlignment="1">
      <alignment horizontal="right" vertical="center"/>
    </xf>
    <xf numFmtId="0" fontId="20" fillId="6" borderId="1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left" vertical="center" wrapText="1"/>
    </xf>
    <xf numFmtId="0" fontId="32" fillId="3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right" vertical="center" wrapText="1"/>
    </xf>
    <xf numFmtId="0" fontId="21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vertical="center" wrapText="1"/>
    </xf>
    <xf numFmtId="0" fontId="19" fillId="6" borderId="9" xfId="0" applyFont="1" applyFill="1" applyBorder="1" applyAlignment="1">
      <alignment vertical="center" wrapText="1"/>
    </xf>
    <xf numFmtId="0" fontId="19" fillId="6" borderId="11" xfId="0" applyFont="1" applyFill="1" applyBorder="1" applyAlignment="1">
      <alignment horizontal="right" vertical="center" wrapText="1"/>
    </xf>
    <xf numFmtId="2" fontId="22" fillId="0" borderId="2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3" xfId="0" applyBorder="1"/>
    <xf numFmtId="0" fontId="17" fillId="0" borderId="2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2" fontId="17" fillId="0" borderId="14" xfId="0" applyNumberFormat="1" applyFont="1" applyBorder="1" applyAlignment="1">
      <alignment horizontal="right" vertical="center"/>
    </xf>
    <xf numFmtId="2" fontId="17" fillId="5" borderId="15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24" fillId="5" borderId="7" xfId="0" applyFont="1" applyFill="1" applyBorder="1" applyAlignment="1">
      <alignment horizontal="center" vertical="center" wrapText="1"/>
    </xf>
    <xf numFmtId="0" fontId="39" fillId="5" borderId="7" xfId="0" applyFont="1" applyFill="1" applyBorder="1" applyAlignment="1">
      <alignment horizontal="center" vertical="top" wrapText="1"/>
    </xf>
    <xf numFmtId="0" fontId="44" fillId="4" borderId="1" xfId="0" applyFont="1" applyFill="1" applyBorder="1" applyAlignment="1" applyProtection="1">
      <alignment horizontal="center" vertical="center" wrapText="1"/>
      <protection locked="0"/>
    </xf>
    <xf numFmtId="1" fontId="4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wrapText="1"/>
    </xf>
    <xf numFmtId="165" fontId="36" fillId="0" borderId="0" xfId="0" applyNumberFormat="1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37" fillId="0" borderId="0" xfId="0" applyFont="1"/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46" fillId="0" borderId="0" xfId="0" applyFont="1"/>
    <xf numFmtId="2" fontId="28" fillId="5" borderId="2" xfId="0" applyNumberFormat="1" applyFont="1" applyFill="1" applyBorder="1" applyAlignment="1">
      <alignment vertical="center" wrapText="1"/>
    </xf>
    <xf numFmtId="0" fontId="0" fillId="7" borderId="0" xfId="0" applyFill="1"/>
    <xf numFmtId="0" fontId="35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 wrapText="1"/>
    </xf>
    <xf numFmtId="0" fontId="14" fillId="0" borderId="2" xfId="0" applyFont="1" applyBorder="1"/>
    <xf numFmtId="2" fontId="14" fillId="0" borderId="2" xfId="0" applyNumberFormat="1" applyFont="1" applyBorder="1" applyAlignment="1">
      <alignment horizontal="center" vertical="center"/>
    </xf>
    <xf numFmtId="9" fontId="14" fillId="0" borderId="8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27" fillId="5" borderId="24" xfId="0" applyFont="1" applyFill="1" applyBorder="1" applyAlignment="1">
      <alignment horizontal="right"/>
    </xf>
    <xf numFmtId="2" fontId="27" fillId="5" borderId="25" xfId="0" applyNumberFormat="1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vertical="center"/>
    </xf>
    <xf numFmtId="2" fontId="15" fillId="5" borderId="2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0" fillId="4" borderId="28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34" xfId="0" applyFill="1" applyBorder="1" applyProtection="1">
      <protection locked="0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1" fillId="5" borderId="0" xfId="0" applyFont="1" applyFill="1" applyAlignment="1">
      <alignment horizontal="center"/>
    </xf>
    <xf numFmtId="0" fontId="41" fillId="5" borderId="0" xfId="0" applyFont="1" applyFill="1" applyAlignment="1">
      <alignment horizontal="right"/>
    </xf>
    <xf numFmtId="0" fontId="24" fillId="4" borderId="1" xfId="0" applyFont="1" applyFill="1" applyBorder="1" applyAlignment="1" applyProtection="1">
      <alignment horizontal="center" vertical="center" wrapText="1"/>
      <protection locked="0"/>
    </xf>
    <xf numFmtId="0" fontId="44" fillId="4" borderId="1" xfId="0" applyFont="1" applyFill="1" applyBorder="1" applyAlignment="1" applyProtection="1">
      <alignment horizontal="left" vertical="center" wrapText="1"/>
      <protection locked="0"/>
    </xf>
    <xf numFmtId="2" fontId="28" fillId="0" borderId="2" xfId="0" applyNumberFormat="1" applyFont="1" applyBorder="1" applyAlignment="1">
      <alignment vertical="center" wrapText="1"/>
    </xf>
    <xf numFmtId="0" fontId="22" fillId="0" borderId="5" xfId="0" applyFont="1" applyBorder="1" applyAlignment="1">
      <alignment horizontal="left" wrapText="1"/>
    </xf>
    <xf numFmtId="0" fontId="22" fillId="0" borderId="5" xfId="0" applyFont="1" applyBorder="1" applyAlignment="1">
      <alignment horizontal="left" vertical="top" wrapText="1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36" fillId="0" borderId="0" xfId="0" applyFont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3" fillId="0" borderId="4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24" fillId="2" borderId="38" xfId="0" applyNumberFormat="1" applyFont="1" applyFill="1" applyBorder="1" applyAlignment="1">
      <alignment horizontal="center" vertical="center" wrapText="1"/>
    </xf>
    <xf numFmtId="2" fontId="24" fillId="2" borderId="39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center" vertical="center" wrapText="1"/>
    </xf>
    <xf numFmtId="0" fontId="20" fillId="5" borderId="39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vertical="top" wrapText="1"/>
    </xf>
    <xf numFmtId="0" fontId="28" fillId="0" borderId="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3" borderId="8" xfId="0" applyFont="1" applyFill="1" applyBorder="1" applyAlignment="1">
      <alignment horizontal="left" vertical="top" wrapText="1"/>
    </xf>
    <xf numFmtId="0" fontId="22" fillId="3" borderId="10" xfId="0" applyFont="1" applyFill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3" borderId="8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20" fillId="5" borderId="41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29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42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29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center" wrapText="1"/>
    </xf>
    <xf numFmtId="0" fontId="42" fillId="2" borderId="17" xfId="0" applyFont="1" applyFill="1" applyBorder="1" applyAlignment="1">
      <alignment horizontal="left" vertical="center" wrapText="1"/>
    </xf>
    <xf numFmtId="0" fontId="42" fillId="2" borderId="31" xfId="0" applyFont="1" applyFill="1" applyBorder="1" applyAlignment="1">
      <alignment horizontal="left" vertical="center" wrapText="1"/>
    </xf>
    <xf numFmtId="0" fontId="42" fillId="2" borderId="30" xfId="0" applyFont="1" applyFill="1" applyBorder="1" applyAlignment="1">
      <alignment horizontal="left" vertical="center" wrapText="1"/>
    </xf>
    <xf numFmtId="0" fontId="42" fillId="2" borderId="28" xfId="0" applyFont="1" applyFill="1" applyBorder="1" applyAlignment="1">
      <alignment horizontal="left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33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42" fillId="2" borderId="3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39" fillId="5" borderId="38" xfId="0" applyFont="1" applyFill="1" applyBorder="1" applyAlignment="1">
      <alignment horizontal="center" vertical="center" wrapText="1"/>
    </xf>
    <xf numFmtId="0" fontId="39" fillId="5" borderId="40" xfId="0" applyFont="1" applyFill="1" applyBorder="1" applyAlignment="1">
      <alignment horizontal="center" vertical="center" wrapText="1"/>
    </xf>
    <xf numFmtId="0" fontId="39" fillId="5" borderId="39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3" borderId="8" xfId="0" applyFont="1" applyFill="1" applyBorder="1" applyAlignment="1">
      <alignment horizontal="left" vertical="center" wrapText="1"/>
    </xf>
    <xf numFmtId="0" fontId="44" fillId="3" borderId="10" xfId="0" applyFont="1" applyFill="1" applyBorder="1" applyAlignment="1">
      <alignment horizontal="left" vertical="center" wrapText="1"/>
    </xf>
    <xf numFmtId="0" fontId="23" fillId="0" borderId="8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8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44" fillId="0" borderId="8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39" fillId="5" borderId="4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2" fontId="19" fillId="2" borderId="8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29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19" fillId="6" borderId="8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32" fillId="3" borderId="4" xfId="0" applyFont="1" applyFill="1" applyBorder="1" applyAlignment="1">
      <alignment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32" fillId="3" borderId="29" xfId="0" applyFont="1" applyFill="1" applyBorder="1" applyAlignment="1">
      <alignment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top" wrapText="1"/>
    </xf>
    <xf numFmtId="0" fontId="22" fillId="0" borderId="43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9525</xdr:rowOff>
    </xdr:from>
    <xdr:to>
      <xdr:col>1</xdr:col>
      <xdr:colOff>1066800</xdr:colOff>
      <xdr:row>5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0525"/>
          <a:ext cx="1038225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76200</xdr:rowOff>
    </xdr:from>
    <xdr:to>
      <xdr:col>1</xdr:col>
      <xdr:colOff>914400</xdr:colOff>
      <xdr:row>3</xdr:row>
      <xdr:rowOff>180975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885825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85725</xdr:rowOff>
    </xdr:from>
    <xdr:to>
      <xdr:col>1</xdr:col>
      <xdr:colOff>9525</xdr:colOff>
      <xdr:row>0</xdr:row>
      <xdr:rowOff>190500</xdr:rowOff>
    </xdr:to>
    <xdr:pic>
      <xdr:nvPicPr>
        <xdr:cNvPr id="2" name="Picture 1" descr="logoESEC2007_papel timbrad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857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866775</xdr:colOff>
      <xdr:row>3</xdr:row>
      <xdr:rowOff>114300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866775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2</xdr:col>
      <xdr:colOff>0</xdr:colOff>
      <xdr:row>0</xdr:row>
      <xdr:rowOff>190500</xdr:rowOff>
    </xdr:to>
    <xdr:pic>
      <xdr:nvPicPr>
        <xdr:cNvPr id="2" name="Picture 1" descr="logoESEC2007_papel timbrad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8572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66675</xdr:rowOff>
    </xdr:from>
    <xdr:to>
      <xdr:col>2</xdr:col>
      <xdr:colOff>885825</xdr:colOff>
      <xdr:row>3</xdr:row>
      <xdr:rowOff>180975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66675"/>
          <a:ext cx="86677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1</xdr:row>
      <xdr:rowOff>695325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86677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2"/>
  <sheetViews>
    <sheetView tabSelected="1" workbookViewId="0" topLeftCell="A1">
      <selection activeCell="C3" sqref="C3:I4"/>
    </sheetView>
  </sheetViews>
  <sheetFormatPr defaultColWidth="11.421875" defaultRowHeight="15"/>
  <cols>
    <col min="1" max="1" width="5.140625" style="0" customWidth="1"/>
    <col min="2" max="2" width="41.421875" style="0" customWidth="1"/>
    <col min="3" max="3" width="21.8515625" style="0" customWidth="1"/>
    <col min="4" max="7" width="16.421875" style="0" customWidth="1"/>
    <col min="8" max="8" width="13.421875" style="0" customWidth="1"/>
    <col min="9" max="9" width="11.140625" style="0" customWidth="1"/>
  </cols>
  <sheetData>
    <row r="3" spans="2:10" ht="37" customHeight="1">
      <c r="B3" s="3"/>
      <c r="C3" s="219" t="s">
        <v>172</v>
      </c>
      <c r="D3" s="219"/>
      <c r="E3" s="219"/>
      <c r="F3" s="219"/>
      <c r="G3" s="219"/>
      <c r="H3" s="219"/>
      <c r="I3" s="219"/>
      <c r="J3" s="74"/>
    </row>
    <row r="4" spans="2:9" ht="15" customHeight="1">
      <c r="B4" s="74"/>
      <c r="C4" s="219"/>
      <c r="D4" s="219"/>
      <c r="E4" s="219"/>
      <c r="F4" s="219"/>
      <c r="G4" s="219"/>
      <c r="H4" s="219"/>
      <c r="I4" s="219"/>
    </row>
    <row r="5" spans="2:9" ht="15" customHeight="1">
      <c r="B5" s="74"/>
      <c r="C5" s="204"/>
      <c r="D5" s="204"/>
      <c r="E5" s="204"/>
      <c r="F5" s="204"/>
      <c r="G5" s="204"/>
      <c r="H5" s="204"/>
      <c r="I5" s="204"/>
    </row>
    <row r="6" spans="2:9" ht="15.75" customHeight="1">
      <c r="B6" s="73"/>
      <c r="C6" s="74"/>
      <c r="D6" s="74"/>
      <c r="E6" s="74"/>
      <c r="F6" s="74"/>
      <c r="G6" s="74"/>
      <c r="H6" s="74"/>
      <c r="I6" s="74"/>
    </row>
    <row r="7" spans="2:9" ht="15.75" customHeight="1">
      <c r="B7" s="204"/>
      <c r="C7" s="204"/>
      <c r="D7" s="204"/>
      <c r="E7" s="204"/>
      <c r="F7" s="204"/>
      <c r="G7" s="204"/>
      <c r="H7" s="204"/>
      <c r="I7" s="204"/>
    </row>
    <row r="8" spans="2:4" ht="15.5">
      <c r="B8" s="205" t="s">
        <v>70</v>
      </c>
      <c r="C8" s="206"/>
      <c r="D8" s="206"/>
    </row>
    <row r="9" spans="2:4" ht="15.5">
      <c r="B9" s="74"/>
      <c r="C9" s="206"/>
      <c r="D9" s="206"/>
    </row>
    <row r="10" spans="2:9" ht="24" customHeight="1">
      <c r="B10" s="207" t="s">
        <v>71</v>
      </c>
      <c r="C10" s="218"/>
      <c r="D10" s="218"/>
      <c r="E10" s="218"/>
      <c r="F10" s="218"/>
      <c r="G10" s="218"/>
      <c r="H10" s="218"/>
      <c r="I10" s="218"/>
    </row>
    <row r="11" spans="2:9" ht="24" customHeight="1">
      <c r="B11" s="207" t="s">
        <v>72</v>
      </c>
      <c r="C11" s="217"/>
      <c r="D11" s="217"/>
      <c r="E11" s="218"/>
      <c r="F11" s="208"/>
      <c r="G11" s="208"/>
      <c r="H11" s="208"/>
      <c r="I11" s="208"/>
    </row>
    <row r="12" ht="24" customHeight="1"/>
    <row r="13" spans="2:7" ht="24" customHeight="1">
      <c r="B13" s="209"/>
      <c r="C13" s="210" t="s">
        <v>83</v>
      </c>
      <c r="D13" s="210" t="s">
        <v>73</v>
      </c>
      <c r="E13" s="210" t="s">
        <v>74</v>
      </c>
      <c r="F13" s="210" t="s">
        <v>81</v>
      </c>
      <c r="G13" s="210" t="s">
        <v>75</v>
      </c>
    </row>
    <row r="14" spans="3:7" ht="24" customHeight="1">
      <c r="C14" s="211" t="s">
        <v>76</v>
      </c>
      <c r="D14" s="192"/>
      <c r="E14" s="193"/>
      <c r="F14" s="193"/>
      <c r="G14" s="194"/>
    </row>
    <row r="15" spans="3:7" ht="24" customHeight="1">
      <c r="C15" s="211" t="s">
        <v>77</v>
      </c>
      <c r="D15" s="195"/>
      <c r="E15" s="196"/>
      <c r="F15" s="196"/>
      <c r="G15" s="197"/>
    </row>
    <row r="16" spans="3:7" ht="24" customHeight="1">
      <c r="C16" s="211" t="s">
        <v>78</v>
      </c>
      <c r="D16" s="198"/>
      <c r="E16" s="199"/>
      <c r="F16" s="199"/>
      <c r="G16" s="200"/>
    </row>
    <row r="18" spans="2:7" ht="15">
      <c r="B18" s="209"/>
      <c r="C18" s="211" t="s">
        <v>82</v>
      </c>
      <c r="D18" s="201"/>
      <c r="E18" s="202"/>
      <c r="F18" s="202"/>
      <c r="G18" s="203"/>
    </row>
    <row r="19" ht="8.25" customHeight="1"/>
    <row r="20" ht="24" customHeight="1">
      <c r="B20" s="191" t="s">
        <v>84</v>
      </c>
    </row>
    <row r="21" spans="2:5" ht="24" customHeight="1">
      <c r="B21" s="209" t="s">
        <v>79</v>
      </c>
      <c r="C21" s="218"/>
      <c r="D21" s="218"/>
      <c r="E21" s="218"/>
    </row>
    <row r="22" spans="2:9" ht="24" customHeight="1">
      <c r="B22" s="209" t="s">
        <v>80</v>
      </c>
      <c r="C22" s="217"/>
      <c r="D22" s="217"/>
      <c r="E22" s="217"/>
      <c r="F22" s="217"/>
      <c r="G22" s="217"/>
      <c r="H22" s="217"/>
      <c r="I22" s="217"/>
    </row>
  </sheetData>
  <sheetProtection password="C79E" sheet="1" objects="1" scenarios="1"/>
  <mergeCells count="5">
    <mergeCell ref="C11:E11"/>
    <mergeCell ref="C21:E21"/>
    <mergeCell ref="C22:I22"/>
    <mergeCell ref="C3:I4"/>
    <mergeCell ref="C10:I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7"/>
  <sheetViews>
    <sheetView showGridLines="0" showZeros="0" zoomScale="116" zoomScaleNormal="116" zoomScaleSheetLayoutView="69" zoomScalePageLayoutView="227" workbookViewId="0" topLeftCell="A11">
      <selection activeCell="B9" sqref="B9:G41"/>
    </sheetView>
  </sheetViews>
  <sheetFormatPr defaultColWidth="8.8515625" defaultRowHeight="15"/>
  <cols>
    <col min="1" max="1" width="3.421875" style="0" customWidth="1"/>
    <col min="2" max="2" width="27.140625" style="3" customWidth="1"/>
    <col min="3" max="3" width="5.00390625" style="1" customWidth="1"/>
    <col min="4" max="4" width="50.421875" style="1" customWidth="1"/>
    <col min="5" max="5" width="34.421875" style="1" customWidth="1"/>
    <col min="6" max="6" width="21.421875" style="17" customWidth="1"/>
    <col min="7" max="7" width="6.57421875" style="18" customWidth="1"/>
    <col min="8" max="8" width="12.8515625" style="2" customWidth="1"/>
    <col min="9" max="9" width="9.57421875" style="2" customWidth="1"/>
    <col min="10" max="10" width="10.421875" style="0" customWidth="1"/>
    <col min="11" max="11" width="30.8515625" style="2" customWidth="1"/>
  </cols>
  <sheetData>
    <row r="1" ht="15"/>
    <row r="2" spans="3:11" ht="15.75">
      <c r="C2" s="14"/>
      <c r="D2" s="259" t="s">
        <v>172</v>
      </c>
      <c r="E2" s="259"/>
      <c r="F2" s="259"/>
      <c r="G2" s="259"/>
      <c r="H2" s="259"/>
      <c r="I2" s="259"/>
      <c r="J2" s="259"/>
      <c r="K2" s="259"/>
    </row>
    <row r="3" spans="2:11" ht="15">
      <c r="B3" s="15"/>
      <c r="C3" s="15"/>
      <c r="D3" s="259"/>
      <c r="E3" s="259"/>
      <c r="F3" s="259"/>
      <c r="G3" s="259"/>
      <c r="H3" s="259"/>
      <c r="I3" s="259"/>
      <c r="J3" s="259"/>
      <c r="K3" s="259"/>
    </row>
    <row r="4" spans="2:11" ht="15.75">
      <c r="B4" s="15"/>
      <c r="C4" s="15"/>
      <c r="D4" s="67"/>
      <c r="E4" s="67"/>
      <c r="F4" s="67"/>
      <c r="G4" s="67"/>
      <c r="H4" s="67"/>
      <c r="I4" s="67"/>
      <c r="J4" s="67"/>
      <c r="K4" s="67"/>
    </row>
    <row r="5" spans="2:11" ht="15.75" customHeight="1">
      <c r="B5" s="227"/>
      <c r="C5" s="228"/>
      <c r="D5"/>
      <c r="E5" s="69" t="s">
        <v>25</v>
      </c>
      <c r="F5" s="216">
        <f>Identificação!C10</f>
        <v>0</v>
      </c>
      <c r="G5" s="68"/>
      <c r="H5" s="68"/>
      <c r="I5" s="68"/>
      <c r="J5" s="68"/>
      <c r="K5" s="68"/>
    </row>
    <row r="6" ht="15">
      <c r="B6" s="16"/>
    </row>
    <row r="7" spans="2:10" ht="18.5">
      <c r="B7" s="19"/>
      <c r="C7" s="19"/>
      <c r="D7"/>
      <c r="E7" s="260" t="s">
        <v>182</v>
      </c>
      <c r="F7" s="260"/>
      <c r="G7" s="260"/>
      <c r="H7" s="260"/>
      <c r="I7" s="260"/>
      <c r="J7" s="20">
        <v>0.45</v>
      </c>
    </row>
    <row r="8" spans="6:9" ht="15" thickBot="1">
      <c r="F8" s="21"/>
      <c r="G8" s="22"/>
      <c r="H8" s="23"/>
      <c r="I8" s="23"/>
    </row>
    <row r="9" spans="2:11" ht="15" thickTop="1">
      <c r="B9" s="220" t="s">
        <v>22</v>
      </c>
      <c r="C9" s="235" t="s">
        <v>31</v>
      </c>
      <c r="D9" s="235" t="s">
        <v>38</v>
      </c>
      <c r="E9" s="235"/>
      <c r="F9" s="220" t="s">
        <v>21</v>
      </c>
      <c r="G9" s="233" t="s">
        <v>32</v>
      </c>
      <c r="H9" s="224" t="s">
        <v>151</v>
      </c>
      <c r="I9" s="225"/>
      <c r="J9" s="226"/>
      <c r="K9" s="222" t="s">
        <v>152</v>
      </c>
    </row>
    <row r="10" spans="2:13" s="26" customFormat="1" ht="39">
      <c r="B10" s="221"/>
      <c r="C10" s="236"/>
      <c r="D10" s="236"/>
      <c r="E10" s="236"/>
      <c r="F10" s="221"/>
      <c r="G10" s="234"/>
      <c r="H10" s="4" t="s">
        <v>39</v>
      </c>
      <c r="I10" s="24" t="s">
        <v>30</v>
      </c>
      <c r="J10" s="25" t="s">
        <v>47</v>
      </c>
      <c r="K10" s="223"/>
      <c r="M10" s="27"/>
    </row>
    <row r="11" spans="2:13" ht="15">
      <c r="B11" s="24" t="s">
        <v>1</v>
      </c>
      <c r="C11" s="24" t="s">
        <v>3</v>
      </c>
      <c r="D11" s="248" t="s">
        <v>5</v>
      </c>
      <c r="E11" s="249"/>
      <c r="F11" s="24" t="s">
        <v>7</v>
      </c>
      <c r="G11" s="28" t="s">
        <v>9</v>
      </c>
      <c r="H11" s="29" t="s">
        <v>11</v>
      </c>
      <c r="I11" s="30" t="s">
        <v>13</v>
      </c>
      <c r="J11" s="31" t="s">
        <v>48</v>
      </c>
      <c r="K11" s="30" t="s">
        <v>49</v>
      </c>
      <c r="M11" s="27"/>
    </row>
    <row r="12" spans="2:13" ht="15">
      <c r="B12" s="264" t="s">
        <v>174</v>
      </c>
      <c r="C12" s="32" t="s">
        <v>27</v>
      </c>
      <c r="D12" s="33" t="s">
        <v>66</v>
      </c>
      <c r="E12" s="34" t="s">
        <v>86</v>
      </c>
      <c r="F12" s="34" t="s">
        <v>24</v>
      </c>
      <c r="G12" s="35">
        <v>5</v>
      </c>
      <c r="H12" s="11"/>
      <c r="I12" s="214" t="str">
        <f>IF((G12*H12)=0,"",G12*H12)</f>
        <v/>
      </c>
      <c r="J12" s="237">
        <f>IF(I16&gt;10,10,I16)</f>
        <v>0</v>
      </c>
      <c r="K12" s="5"/>
      <c r="M12" s="27"/>
    </row>
    <row r="13" spans="2:13" ht="15">
      <c r="B13" s="265"/>
      <c r="C13" s="231" t="s">
        <v>46</v>
      </c>
      <c r="D13" s="229" t="s">
        <v>26</v>
      </c>
      <c r="E13" s="34" t="s">
        <v>86</v>
      </c>
      <c r="F13" s="34" t="s">
        <v>29</v>
      </c>
      <c r="G13" s="35">
        <v>3</v>
      </c>
      <c r="H13" s="11"/>
      <c r="I13" s="214" t="str">
        <f aca="true" t="shared" si="0" ref="I13:I40">IF((G13*H13)=0,"",G13*H13)</f>
        <v/>
      </c>
      <c r="J13" s="238"/>
      <c r="K13" s="5"/>
      <c r="M13" s="27"/>
    </row>
    <row r="14" spans="2:13" ht="15">
      <c r="B14" s="265"/>
      <c r="C14" s="232"/>
      <c r="D14" s="230"/>
      <c r="E14" s="34" t="s">
        <v>87</v>
      </c>
      <c r="F14" s="34" t="s">
        <v>29</v>
      </c>
      <c r="G14" s="35">
        <v>1</v>
      </c>
      <c r="H14" s="11"/>
      <c r="I14" s="214" t="str">
        <f t="shared" si="0"/>
        <v/>
      </c>
      <c r="J14" s="238"/>
      <c r="K14" s="5"/>
      <c r="M14" s="27"/>
    </row>
    <row r="15" spans="2:13" ht="15">
      <c r="B15" s="262" t="s">
        <v>175</v>
      </c>
      <c r="C15" s="36" t="s">
        <v>42</v>
      </c>
      <c r="D15" s="37" t="s">
        <v>68</v>
      </c>
      <c r="E15" s="34" t="s">
        <v>86</v>
      </c>
      <c r="F15" s="34" t="s">
        <v>29</v>
      </c>
      <c r="G15" s="35">
        <v>2</v>
      </c>
      <c r="H15" s="11"/>
      <c r="I15" s="214" t="str">
        <f t="shared" si="0"/>
        <v/>
      </c>
      <c r="J15" s="238"/>
      <c r="K15" s="5"/>
      <c r="M15" s="27"/>
    </row>
    <row r="16" spans="2:14" ht="15">
      <c r="B16" s="263"/>
      <c r="C16" s="38"/>
      <c r="D16" s="39"/>
      <c r="E16" s="39"/>
      <c r="F16" s="39"/>
      <c r="G16" s="39"/>
      <c r="H16" s="40" t="s">
        <v>20</v>
      </c>
      <c r="I16" s="175">
        <f>SUM(I12:I15)</f>
        <v>0</v>
      </c>
      <c r="J16" s="239"/>
      <c r="K16" s="41"/>
      <c r="M16" s="42"/>
      <c r="N16" s="43"/>
    </row>
    <row r="17" spans="2:14" ht="15">
      <c r="B17" s="264" t="s">
        <v>177</v>
      </c>
      <c r="C17" s="44" t="s">
        <v>153</v>
      </c>
      <c r="D17" s="240" t="s">
        <v>115</v>
      </c>
      <c r="E17" s="241"/>
      <c r="F17" s="44" t="s">
        <v>117</v>
      </c>
      <c r="G17" s="45">
        <v>3</v>
      </c>
      <c r="H17" s="12"/>
      <c r="I17" s="214" t="str">
        <f t="shared" si="0"/>
        <v/>
      </c>
      <c r="J17" s="237">
        <f>IF(I26&gt;40,40,I26)</f>
        <v>0</v>
      </c>
      <c r="K17" s="6"/>
      <c r="M17" s="42"/>
      <c r="N17" s="43"/>
    </row>
    <row r="18" spans="2:14" ht="15">
      <c r="B18" s="270"/>
      <c r="C18" s="44" t="s">
        <v>154</v>
      </c>
      <c r="D18" s="240" t="s">
        <v>116</v>
      </c>
      <c r="E18" s="241"/>
      <c r="F18" s="44" t="s">
        <v>117</v>
      </c>
      <c r="G18" s="45">
        <v>1.5</v>
      </c>
      <c r="H18" s="12"/>
      <c r="I18" s="214" t="str">
        <f t="shared" si="0"/>
        <v/>
      </c>
      <c r="J18" s="238"/>
      <c r="K18" s="8"/>
      <c r="M18" s="42"/>
      <c r="N18" s="43"/>
    </row>
    <row r="19" spans="2:14" ht="15">
      <c r="B19" s="270"/>
      <c r="C19" s="44" t="s">
        <v>67</v>
      </c>
      <c r="D19" s="240" t="s">
        <v>162</v>
      </c>
      <c r="E19" s="241"/>
      <c r="F19" s="44" t="s">
        <v>117</v>
      </c>
      <c r="G19" s="45">
        <v>1.5</v>
      </c>
      <c r="H19" s="12"/>
      <c r="I19" s="214" t="str">
        <f t="shared" si="0"/>
        <v/>
      </c>
      <c r="J19" s="238"/>
      <c r="K19" s="8"/>
      <c r="M19" s="42"/>
      <c r="N19" s="43"/>
    </row>
    <row r="20" spans="2:14" ht="15">
      <c r="B20" s="270"/>
      <c r="C20" s="44" t="s">
        <v>40</v>
      </c>
      <c r="D20" s="240" t="s">
        <v>163</v>
      </c>
      <c r="E20" s="241"/>
      <c r="F20" s="44" t="s">
        <v>117</v>
      </c>
      <c r="G20" s="45">
        <v>1</v>
      </c>
      <c r="H20" s="12"/>
      <c r="I20" s="214" t="str">
        <f t="shared" si="0"/>
        <v/>
      </c>
      <c r="J20" s="238"/>
      <c r="K20" s="6"/>
      <c r="M20" s="42"/>
      <c r="N20" s="43"/>
    </row>
    <row r="21" spans="2:14" ht="15">
      <c r="B21" s="270"/>
      <c r="C21" s="44" t="s">
        <v>34</v>
      </c>
      <c r="D21" s="244" t="s">
        <v>164</v>
      </c>
      <c r="E21" s="245"/>
      <c r="F21" s="44" t="s">
        <v>117</v>
      </c>
      <c r="G21" s="45">
        <v>0.5</v>
      </c>
      <c r="H21" s="12"/>
      <c r="I21" s="214" t="str">
        <f t="shared" si="0"/>
        <v/>
      </c>
      <c r="J21" s="238"/>
      <c r="K21" s="6"/>
      <c r="M21" s="42"/>
      <c r="N21" s="43"/>
    </row>
    <row r="22" spans="2:14" ht="15">
      <c r="B22" s="270"/>
      <c r="C22" s="44" t="s">
        <v>155</v>
      </c>
      <c r="D22" s="255" t="s">
        <v>165</v>
      </c>
      <c r="E22" s="256"/>
      <c r="F22" s="44" t="s">
        <v>117</v>
      </c>
      <c r="G22" s="45">
        <v>1</v>
      </c>
      <c r="H22" s="12"/>
      <c r="I22" s="214" t="str">
        <f t="shared" si="0"/>
        <v/>
      </c>
      <c r="J22" s="238"/>
      <c r="K22" s="6"/>
      <c r="M22" s="42"/>
      <c r="N22" s="43"/>
    </row>
    <row r="23" spans="2:14" ht="15">
      <c r="B23" s="270"/>
      <c r="C23" s="44" t="s">
        <v>35</v>
      </c>
      <c r="D23" s="255" t="s">
        <v>200</v>
      </c>
      <c r="E23" s="256"/>
      <c r="F23" s="44" t="s">
        <v>117</v>
      </c>
      <c r="G23" s="45">
        <v>2</v>
      </c>
      <c r="H23" s="12"/>
      <c r="I23" s="214" t="str">
        <f t="shared" si="0"/>
        <v/>
      </c>
      <c r="J23" s="238"/>
      <c r="K23" s="6"/>
      <c r="M23" s="42"/>
      <c r="N23" s="43"/>
    </row>
    <row r="24" spans="2:14" ht="15">
      <c r="B24" s="271"/>
      <c r="C24" s="44" t="s">
        <v>36</v>
      </c>
      <c r="D24" s="46" t="s">
        <v>120</v>
      </c>
      <c r="E24" s="47"/>
      <c r="F24" s="44" t="s">
        <v>117</v>
      </c>
      <c r="G24" s="45">
        <v>1</v>
      </c>
      <c r="H24" s="12"/>
      <c r="I24" s="214" t="str">
        <f t="shared" si="0"/>
        <v/>
      </c>
      <c r="J24" s="238"/>
      <c r="K24" s="6"/>
      <c r="M24" s="42"/>
      <c r="N24" s="43"/>
    </row>
    <row r="25" spans="1:13" ht="15">
      <c r="A25" s="48"/>
      <c r="B25" s="268" t="s">
        <v>176</v>
      </c>
      <c r="C25" s="49" t="s">
        <v>33</v>
      </c>
      <c r="D25" s="252" t="s">
        <v>118</v>
      </c>
      <c r="E25" s="253"/>
      <c r="F25" s="44" t="s">
        <v>119</v>
      </c>
      <c r="G25" s="45">
        <v>1</v>
      </c>
      <c r="H25" s="12"/>
      <c r="I25" s="214" t="str">
        <f t="shared" si="0"/>
        <v/>
      </c>
      <c r="J25" s="238"/>
      <c r="K25" s="6"/>
      <c r="M25" s="42"/>
    </row>
    <row r="26" spans="1:13" ht="15">
      <c r="A26" s="50"/>
      <c r="B26" s="269"/>
      <c r="C26" s="39"/>
      <c r="D26" s="39"/>
      <c r="E26" s="39"/>
      <c r="F26" s="39"/>
      <c r="G26" s="39"/>
      <c r="H26" s="40" t="s">
        <v>20</v>
      </c>
      <c r="I26" s="175">
        <f>SUM(I17:I25)</f>
        <v>0</v>
      </c>
      <c r="J26" s="239"/>
      <c r="K26" s="51"/>
      <c r="M26" s="43"/>
    </row>
    <row r="27" spans="1:13" ht="15">
      <c r="A27" s="50"/>
      <c r="B27" s="264" t="s">
        <v>178</v>
      </c>
      <c r="C27" s="44" t="s">
        <v>37</v>
      </c>
      <c r="D27" s="246" t="s">
        <v>133</v>
      </c>
      <c r="E27" s="247"/>
      <c r="F27" s="44" t="s">
        <v>117</v>
      </c>
      <c r="G27" s="45">
        <v>0.5</v>
      </c>
      <c r="H27" s="12"/>
      <c r="I27" s="214" t="str">
        <f t="shared" si="0"/>
        <v/>
      </c>
      <c r="J27" s="237">
        <f>IF(I34&gt;25,25,I34)</f>
        <v>0</v>
      </c>
      <c r="K27" s="6"/>
      <c r="M27" s="43"/>
    </row>
    <row r="28" spans="1:13" ht="15">
      <c r="A28" s="50"/>
      <c r="B28" s="265"/>
      <c r="C28" s="44" t="s">
        <v>41</v>
      </c>
      <c r="D28" s="254" t="s">
        <v>125</v>
      </c>
      <c r="E28" s="254"/>
      <c r="F28" s="44" t="s">
        <v>117</v>
      </c>
      <c r="G28" s="45">
        <v>0.5</v>
      </c>
      <c r="H28" s="12"/>
      <c r="I28" s="214" t="str">
        <f t="shared" si="0"/>
        <v/>
      </c>
      <c r="J28" s="238"/>
      <c r="K28" s="6"/>
      <c r="M28" s="43"/>
    </row>
    <row r="29" spans="1:13" ht="15">
      <c r="A29" s="50"/>
      <c r="B29" s="265"/>
      <c r="C29" s="44" t="s">
        <v>89</v>
      </c>
      <c r="D29" s="254" t="s">
        <v>126</v>
      </c>
      <c r="E29" s="254"/>
      <c r="F29" s="44" t="s">
        <v>117</v>
      </c>
      <c r="G29" s="45">
        <v>0.5</v>
      </c>
      <c r="H29" s="12"/>
      <c r="I29" s="214" t="str">
        <f t="shared" si="0"/>
        <v/>
      </c>
      <c r="J29" s="238"/>
      <c r="K29" s="6"/>
      <c r="M29" s="43"/>
    </row>
    <row r="30" spans="1:13" ht="15">
      <c r="A30" s="50"/>
      <c r="B30" s="265"/>
      <c r="C30" s="44" t="s">
        <v>95</v>
      </c>
      <c r="D30" s="254" t="s">
        <v>127</v>
      </c>
      <c r="E30" s="254"/>
      <c r="F30" s="44" t="s">
        <v>117</v>
      </c>
      <c r="G30" s="45">
        <v>2</v>
      </c>
      <c r="H30" s="12"/>
      <c r="I30" s="214" t="str">
        <f t="shared" si="0"/>
        <v/>
      </c>
      <c r="J30" s="238"/>
      <c r="K30" s="6"/>
      <c r="M30" s="43"/>
    </row>
    <row r="31" spans="1:13" ht="15">
      <c r="A31" s="50"/>
      <c r="B31" s="265"/>
      <c r="C31" s="44" t="s">
        <v>90</v>
      </c>
      <c r="D31" s="254" t="s">
        <v>199</v>
      </c>
      <c r="E31" s="254"/>
      <c r="F31" s="44" t="s">
        <v>117</v>
      </c>
      <c r="G31" s="45">
        <v>1</v>
      </c>
      <c r="H31" s="12"/>
      <c r="I31" s="214" t="str">
        <f t="shared" si="0"/>
        <v/>
      </c>
      <c r="J31" s="238"/>
      <c r="K31" s="6"/>
      <c r="M31" s="43"/>
    </row>
    <row r="32" spans="1:13" ht="15">
      <c r="A32" s="50"/>
      <c r="B32" s="274"/>
      <c r="C32" s="44" t="s">
        <v>129</v>
      </c>
      <c r="D32" s="254" t="s">
        <v>128</v>
      </c>
      <c r="E32" s="254"/>
      <c r="F32" s="44" t="s">
        <v>117</v>
      </c>
      <c r="G32" s="45">
        <v>0.5</v>
      </c>
      <c r="H32" s="12"/>
      <c r="I32" s="214" t="str">
        <f t="shared" si="0"/>
        <v/>
      </c>
      <c r="J32" s="238"/>
      <c r="K32" s="6"/>
      <c r="M32" s="43"/>
    </row>
    <row r="33" spans="1:13" ht="15">
      <c r="A33" s="50"/>
      <c r="B33" s="272" t="s">
        <v>179</v>
      </c>
      <c r="C33" s="49" t="s">
        <v>130</v>
      </c>
      <c r="D33" s="254" t="s">
        <v>166</v>
      </c>
      <c r="E33" s="254"/>
      <c r="F33" s="44" t="s">
        <v>117</v>
      </c>
      <c r="G33" s="45">
        <v>1</v>
      </c>
      <c r="H33" s="12"/>
      <c r="I33" s="214" t="str">
        <f t="shared" si="0"/>
        <v/>
      </c>
      <c r="J33" s="238"/>
      <c r="K33" s="6"/>
      <c r="M33" s="43"/>
    </row>
    <row r="34" spans="1:13" ht="15">
      <c r="A34" s="50"/>
      <c r="B34" s="273"/>
      <c r="C34" s="39"/>
      <c r="D34" s="39"/>
      <c r="E34" s="39"/>
      <c r="F34" s="39"/>
      <c r="G34" s="39"/>
      <c r="H34" s="40" t="s">
        <v>20</v>
      </c>
      <c r="I34" s="175">
        <f>SUM(I27:I33)</f>
        <v>0</v>
      </c>
      <c r="J34" s="239"/>
      <c r="K34" s="51"/>
      <c r="M34" s="43"/>
    </row>
    <row r="35" spans="1:14" ht="15">
      <c r="A35" s="50"/>
      <c r="B35" s="264" t="s">
        <v>181</v>
      </c>
      <c r="C35" s="44" t="s">
        <v>131</v>
      </c>
      <c r="D35" s="242" t="s">
        <v>138</v>
      </c>
      <c r="E35" s="243"/>
      <c r="F35" s="44" t="s">
        <v>117</v>
      </c>
      <c r="G35" s="52">
        <v>0.5</v>
      </c>
      <c r="H35" s="13"/>
      <c r="I35" s="214" t="str">
        <f t="shared" si="0"/>
        <v/>
      </c>
      <c r="J35" s="237">
        <f>IF(I41&gt;25,25,I41)</f>
        <v>0</v>
      </c>
      <c r="K35" s="6"/>
      <c r="M35" s="43"/>
      <c r="N35" s="53"/>
    </row>
    <row r="36" spans="1:14" ht="15">
      <c r="A36" s="50"/>
      <c r="B36" s="265"/>
      <c r="C36" s="44" t="s">
        <v>132</v>
      </c>
      <c r="D36" s="240" t="s">
        <v>139</v>
      </c>
      <c r="E36" s="241"/>
      <c r="F36" s="44" t="s">
        <v>117</v>
      </c>
      <c r="G36" s="52">
        <v>0.5</v>
      </c>
      <c r="H36" s="13"/>
      <c r="I36" s="214" t="str">
        <f t="shared" si="0"/>
        <v/>
      </c>
      <c r="J36" s="238"/>
      <c r="K36" s="6"/>
      <c r="M36" s="43"/>
      <c r="N36" s="53"/>
    </row>
    <row r="37" spans="1:14" ht="15">
      <c r="A37" s="50"/>
      <c r="B37" s="265"/>
      <c r="C37" s="44" t="s">
        <v>156</v>
      </c>
      <c r="D37" s="240" t="s">
        <v>123</v>
      </c>
      <c r="E37" s="241"/>
      <c r="F37" s="44" t="s">
        <v>117</v>
      </c>
      <c r="G37" s="52">
        <v>0.5</v>
      </c>
      <c r="H37" s="13"/>
      <c r="I37" s="214" t="str">
        <f t="shared" si="0"/>
        <v/>
      </c>
      <c r="J37" s="238"/>
      <c r="K37" s="6"/>
      <c r="M37" s="43"/>
      <c r="N37" s="53"/>
    </row>
    <row r="38" spans="1:14" ht="15">
      <c r="A38" s="50"/>
      <c r="B38" s="265"/>
      <c r="C38" s="44" t="s">
        <v>157</v>
      </c>
      <c r="D38" s="240" t="s">
        <v>124</v>
      </c>
      <c r="E38" s="241"/>
      <c r="F38" s="44" t="s">
        <v>117</v>
      </c>
      <c r="G38" s="52">
        <v>0.5</v>
      </c>
      <c r="H38" s="13"/>
      <c r="I38" s="214" t="str">
        <f t="shared" si="0"/>
        <v/>
      </c>
      <c r="J38" s="238"/>
      <c r="K38" s="6"/>
      <c r="M38" s="43"/>
      <c r="N38" s="53"/>
    </row>
    <row r="39" spans="1:14" ht="15">
      <c r="A39" s="50"/>
      <c r="B39" s="274"/>
      <c r="C39" s="44" t="s">
        <v>158</v>
      </c>
      <c r="D39" s="240" t="s">
        <v>121</v>
      </c>
      <c r="E39" s="241"/>
      <c r="F39" s="44" t="s">
        <v>117</v>
      </c>
      <c r="G39" s="45">
        <v>0.5</v>
      </c>
      <c r="H39" s="13"/>
      <c r="I39" s="214" t="str">
        <f t="shared" si="0"/>
        <v/>
      </c>
      <c r="J39" s="238"/>
      <c r="K39" s="6"/>
      <c r="M39" s="43"/>
      <c r="N39" s="53"/>
    </row>
    <row r="40" spans="1:14" ht="15">
      <c r="A40" s="50"/>
      <c r="B40" s="268" t="s">
        <v>180</v>
      </c>
      <c r="C40" s="49" t="s">
        <v>159</v>
      </c>
      <c r="D40" s="240" t="s">
        <v>122</v>
      </c>
      <c r="E40" s="241"/>
      <c r="F40" s="44" t="s">
        <v>117</v>
      </c>
      <c r="G40" s="52">
        <v>0.5</v>
      </c>
      <c r="H40" s="13"/>
      <c r="I40" s="214" t="str">
        <f t="shared" si="0"/>
        <v/>
      </c>
      <c r="J40" s="238"/>
      <c r="K40" s="6"/>
      <c r="M40" s="43"/>
      <c r="N40" s="53"/>
    </row>
    <row r="41" spans="2:13" ht="15" thickBot="1">
      <c r="B41" s="269"/>
      <c r="C41" s="266"/>
      <c r="D41" s="266"/>
      <c r="E41" s="266"/>
      <c r="F41" s="266"/>
      <c r="G41" s="267"/>
      <c r="H41" s="54" t="s">
        <v>20</v>
      </c>
      <c r="I41" s="175">
        <f>SUM(I35:I40)</f>
        <v>0</v>
      </c>
      <c r="J41" s="261"/>
      <c r="K41" s="51"/>
      <c r="M41" s="43"/>
    </row>
    <row r="42" spans="2:10" ht="15.5" thickBot="1" thickTop="1">
      <c r="B42" s="55"/>
      <c r="C42" s="56"/>
      <c r="G42" s="57"/>
      <c r="H42" s="58"/>
      <c r="I42" s="59"/>
      <c r="J42" s="60"/>
    </row>
    <row r="43" spans="2:11" ht="16.5" thickBot="1" thickTop="1">
      <c r="B43" s="50"/>
      <c r="E43" s="257" t="s">
        <v>50</v>
      </c>
      <c r="F43" s="258"/>
      <c r="G43" s="258"/>
      <c r="H43" s="61"/>
      <c r="I43" s="62">
        <f>I16+I26+I34+I41</f>
        <v>0</v>
      </c>
      <c r="J43" s="63">
        <f>J35+J27+J17+J12</f>
        <v>0</v>
      </c>
      <c r="K43" s="64"/>
    </row>
    <row r="44" ht="15" thickTop="1">
      <c r="B44" s="50"/>
    </row>
    <row r="45" ht="15">
      <c r="B45" s="50"/>
    </row>
    <row r="46" spans="2:5" ht="15.5">
      <c r="B46" s="250"/>
      <c r="C46" s="250"/>
      <c r="D46" s="250"/>
      <c r="E46" s="251"/>
    </row>
    <row r="47" spans="2:11" ht="15">
      <c r="B47" s="55"/>
      <c r="E47"/>
      <c r="F47" s="65"/>
      <c r="G47" s="66"/>
      <c r="H47"/>
      <c r="I47"/>
      <c r="K47"/>
    </row>
    <row r="48" spans="2:11" ht="15">
      <c r="B48" s="55"/>
      <c r="E48"/>
      <c r="F48" s="65"/>
      <c r="G48" s="66"/>
      <c r="H48"/>
      <c r="I48"/>
      <c r="K48"/>
    </row>
    <row r="49" spans="5:11" ht="15">
      <c r="E49"/>
      <c r="F49" s="65"/>
      <c r="G49" s="66"/>
      <c r="H49"/>
      <c r="I49"/>
      <c r="K49"/>
    </row>
    <row r="50" spans="5:11" ht="15">
      <c r="E50"/>
      <c r="F50" s="65"/>
      <c r="G50" s="66"/>
      <c r="H50"/>
      <c r="I50"/>
      <c r="K50"/>
    </row>
    <row r="51" spans="5:11" ht="15">
      <c r="E51"/>
      <c r="F51" s="65"/>
      <c r="G51" s="66"/>
      <c r="H51"/>
      <c r="I51"/>
      <c r="K51"/>
    </row>
    <row r="52" spans="5:11" ht="15">
      <c r="E52"/>
      <c r="F52" s="65"/>
      <c r="G52" s="66"/>
      <c r="H52"/>
      <c r="I52"/>
      <c r="K52"/>
    </row>
    <row r="53" spans="5:11" ht="15">
      <c r="E53"/>
      <c r="F53" s="65"/>
      <c r="G53" s="66"/>
      <c r="H53"/>
      <c r="I53"/>
      <c r="K53"/>
    </row>
    <row r="54" spans="5:11" ht="15">
      <c r="E54"/>
      <c r="F54" s="65"/>
      <c r="G54" s="66"/>
      <c r="H54"/>
      <c r="I54"/>
      <c r="K54"/>
    </row>
    <row r="55" spans="5:11" ht="15">
      <c r="E55"/>
      <c r="F55" s="65"/>
      <c r="G55" s="66"/>
      <c r="H55"/>
      <c r="I55"/>
      <c r="K55"/>
    </row>
    <row r="56" spans="5:11" ht="15">
      <c r="E56"/>
      <c r="F56" s="65"/>
      <c r="G56" s="66"/>
      <c r="H56"/>
      <c r="I56"/>
      <c r="K56"/>
    </row>
    <row r="57" spans="5:11" ht="15">
      <c r="E57"/>
      <c r="F57" s="65"/>
      <c r="G57" s="66"/>
      <c r="H57"/>
      <c r="I57"/>
      <c r="K57"/>
    </row>
    <row r="58" spans="5:11" ht="15">
      <c r="E58"/>
      <c r="F58" s="65"/>
      <c r="G58" s="66"/>
      <c r="H58"/>
      <c r="I58"/>
      <c r="K58"/>
    </row>
    <row r="59" spans="5:11" ht="15">
      <c r="E59"/>
      <c r="F59" s="65"/>
      <c r="G59" s="66"/>
      <c r="H59"/>
      <c r="I59"/>
      <c r="K59"/>
    </row>
    <row r="60" spans="5:11" ht="15">
      <c r="E60"/>
      <c r="F60" s="65"/>
      <c r="G60" s="66"/>
      <c r="H60"/>
      <c r="I60"/>
      <c r="K60"/>
    </row>
    <row r="61" spans="5:11" ht="15">
      <c r="E61"/>
      <c r="F61" s="65"/>
      <c r="G61" s="66"/>
      <c r="H61"/>
      <c r="I61"/>
      <c r="K61"/>
    </row>
    <row r="62" spans="5:11" ht="15">
      <c r="E62"/>
      <c r="F62" s="65"/>
      <c r="G62" s="66"/>
      <c r="H62"/>
      <c r="I62"/>
      <c r="K62"/>
    </row>
    <row r="63" spans="5:11" ht="15">
      <c r="E63"/>
      <c r="F63" s="65"/>
      <c r="G63" s="66"/>
      <c r="H63"/>
      <c r="I63"/>
      <c r="K63"/>
    </row>
    <row r="64" spans="5:11" ht="15">
      <c r="E64"/>
      <c r="F64" s="65"/>
      <c r="G64" s="66"/>
      <c r="H64"/>
      <c r="I64"/>
      <c r="K64"/>
    </row>
    <row r="65" spans="5:11" ht="15">
      <c r="E65"/>
      <c r="F65" s="65"/>
      <c r="G65" s="66"/>
      <c r="H65"/>
      <c r="I65"/>
      <c r="K65"/>
    </row>
    <row r="66" spans="5:11" ht="15">
      <c r="E66"/>
      <c r="F66" s="65"/>
      <c r="G66" s="66"/>
      <c r="H66"/>
      <c r="I66"/>
      <c r="K66"/>
    </row>
    <row r="67" spans="5:11" ht="15">
      <c r="E67"/>
      <c r="F67" s="65"/>
      <c r="G67" s="66"/>
      <c r="H67"/>
      <c r="I67"/>
      <c r="K67"/>
    </row>
    <row r="68" spans="5:11" ht="15">
      <c r="E68"/>
      <c r="F68" s="65"/>
      <c r="G68" s="66"/>
      <c r="H68"/>
      <c r="I68"/>
      <c r="K68"/>
    </row>
    <row r="69" spans="5:11" ht="15">
      <c r="E69"/>
      <c r="F69" s="65"/>
      <c r="G69" s="66"/>
      <c r="H69"/>
      <c r="I69"/>
      <c r="K69"/>
    </row>
    <row r="70" spans="5:11" ht="15">
      <c r="E70"/>
      <c r="F70" s="65"/>
      <c r="G70" s="66"/>
      <c r="H70"/>
      <c r="I70"/>
      <c r="K70"/>
    </row>
    <row r="71" spans="5:11" ht="15">
      <c r="E71"/>
      <c r="F71" s="65"/>
      <c r="G71" s="66"/>
      <c r="H71"/>
      <c r="I71"/>
      <c r="K71"/>
    </row>
    <row r="72" spans="5:11" ht="15">
      <c r="E72"/>
      <c r="F72" s="65"/>
      <c r="G72" s="66"/>
      <c r="H72"/>
      <c r="I72"/>
      <c r="K72"/>
    </row>
    <row r="73" spans="5:11" ht="15">
      <c r="E73"/>
      <c r="F73" s="65"/>
      <c r="G73" s="66"/>
      <c r="H73"/>
      <c r="I73"/>
      <c r="K73"/>
    </row>
    <row r="74" spans="5:11" ht="15">
      <c r="E74"/>
      <c r="F74" s="65"/>
      <c r="G74" s="66"/>
      <c r="H74"/>
      <c r="I74"/>
      <c r="K74"/>
    </row>
    <row r="75" spans="5:11" ht="15">
      <c r="E75"/>
      <c r="F75" s="65"/>
      <c r="G75" s="66"/>
      <c r="H75"/>
      <c r="I75"/>
      <c r="K75"/>
    </row>
    <row r="76" spans="5:11" ht="15">
      <c r="E76"/>
      <c r="F76" s="65"/>
      <c r="G76" s="66"/>
      <c r="H76"/>
      <c r="I76"/>
      <c r="K76"/>
    </row>
    <row r="77" spans="5:11" ht="15">
      <c r="E77"/>
      <c r="F77" s="65"/>
      <c r="G77" s="66"/>
      <c r="H77"/>
      <c r="I77"/>
      <c r="K77"/>
    </row>
  </sheetData>
  <sheetProtection algorithmName="SHA-512" hashValue="tHmpjh1gWZzFQ6oEN+kXYrQWQcFHWCZLpuD3j4RB83WLGNJ4hQG1coVuBbAndHzFUmt22gOcJYFG/GT9+VDS4Q==" saltValue="Uv0KpNrzkJHsmO3CkqlSxg==" spinCount="100000" sheet="1" objects="1" scenarios="1"/>
  <mergeCells count="49">
    <mergeCell ref="D2:K3"/>
    <mergeCell ref="E7:I7"/>
    <mergeCell ref="J27:J34"/>
    <mergeCell ref="J35:J41"/>
    <mergeCell ref="B15:B16"/>
    <mergeCell ref="B12:B14"/>
    <mergeCell ref="C41:G41"/>
    <mergeCell ref="B25:B26"/>
    <mergeCell ref="B17:B24"/>
    <mergeCell ref="B33:B34"/>
    <mergeCell ref="B27:B32"/>
    <mergeCell ref="B40:B41"/>
    <mergeCell ref="B35:B39"/>
    <mergeCell ref="D23:E23"/>
    <mergeCell ref="D20:E20"/>
    <mergeCell ref="D17:E17"/>
    <mergeCell ref="J17:J26"/>
    <mergeCell ref="D11:E11"/>
    <mergeCell ref="B46:E46"/>
    <mergeCell ref="D25:E25"/>
    <mergeCell ref="D33:E33"/>
    <mergeCell ref="D32:E32"/>
    <mergeCell ref="D31:E31"/>
    <mergeCell ref="D30:E30"/>
    <mergeCell ref="D29:E29"/>
    <mergeCell ref="D28:E28"/>
    <mergeCell ref="D38:E38"/>
    <mergeCell ref="D37:E37"/>
    <mergeCell ref="D36:E36"/>
    <mergeCell ref="D22:E22"/>
    <mergeCell ref="E43:G43"/>
    <mergeCell ref="D40:E40"/>
    <mergeCell ref="D39:E39"/>
    <mergeCell ref="D35:E35"/>
    <mergeCell ref="D21:E21"/>
    <mergeCell ref="D18:E18"/>
    <mergeCell ref="D19:E19"/>
    <mergeCell ref="D27:E27"/>
    <mergeCell ref="B9:B10"/>
    <mergeCell ref="K9:K10"/>
    <mergeCell ref="H9:J9"/>
    <mergeCell ref="B5:C5"/>
    <mergeCell ref="D13:D14"/>
    <mergeCell ref="C13:C14"/>
    <mergeCell ref="G9:G10"/>
    <mergeCell ref="C9:C10"/>
    <mergeCell ref="D9:E10"/>
    <mergeCell ref="F9:F10"/>
    <mergeCell ref="J12:J16"/>
  </mergeCells>
  <printOptions horizontalCentered="1" verticalCentered="1"/>
  <pageMargins left="0.2755905511811024" right="0.15748031496062992" top="0.2362204724409449" bottom="0.4724409448818898" header="0.2362204724409449" footer="0.2362204724409449"/>
  <pageSetup fitToHeight="1" fitToWidth="1" horizontalDpi="1200" verticalDpi="1200" orientation="landscape" paperSize="9" scale="64" r:id="rId2"/>
  <headerFooter>
    <oddFooter>&amp;R&amp;10&amp;P de &amp;N</oddFooter>
  </headerFooter>
  <rowBreaks count="1" manualBreakCount="1">
    <brk id="26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 topLeftCell="A1">
      <selection activeCell="D20" sqref="D20:E20"/>
    </sheetView>
  </sheetViews>
  <sheetFormatPr defaultColWidth="8.8515625" defaultRowHeight="15"/>
  <cols>
    <col min="1" max="1" width="2.8515625" style="0" customWidth="1"/>
    <col min="2" max="2" width="30.140625" style="77" customWidth="1"/>
    <col min="3" max="3" width="4.57421875" style="77" customWidth="1"/>
    <col min="4" max="4" width="63.00390625" style="77" customWidth="1"/>
    <col min="5" max="5" width="30.00390625" style="77" customWidth="1"/>
    <col min="6" max="6" width="14.421875" style="76" customWidth="1"/>
    <col min="7" max="7" width="8.140625" style="76" customWidth="1"/>
    <col min="8" max="8" width="11.8515625" style="77" customWidth="1"/>
    <col min="9" max="9" width="9.57421875" style="77" customWidth="1"/>
    <col min="10" max="10" width="10.421875" style="0" customWidth="1"/>
    <col min="11" max="11" width="22.8515625" style="77" customWidth="1"/>
  </cols>
  <sheetData>
    <row r="1" spans="2:12" ht="15">
      <c r="B1" s="3"/>
      <c r="C1" s="1"/>
      <c r="D1" s="275" t="s">
        <v>173</v>
      </c>
      <c r="E1" s="275"/>
      <c r="F1" s="275"/>
      <c r="G1" s="275"/>
      <c r="H1" s="275"/>
      <c r="I1" s="275"/>
      <c r="J1" s="275"/>
      <c r="K1" s="275"/>
      <c r="L1" s="2"/>
    </row>
    <row r="2" spans="2:12" ht="15.75">
      <c r="B2" s="73"/>
      <c r="C2" s="74"/>
      <c r="D2" s="275"/>
      <c r="E2" s="275"/>
      <c r="F2" s="275"/>
      <c r="G2" s="275"/>
      <c r="H2" s="275"/>
      <c r="I2" s="275"/>
      <c r="J2" s="275"/>
      <c r="K2" s="275"/>
      <c r="L2" s="74"/>
    </row>
    <row r="3" spans="2:11" ht="15.75">
      <c r="B3" s="75"/>
      <c r="C3" s="75"/>
      <c r="D3" s="169"/>
      <c r="E3" s="169"/>
      <c r="F3" s="170"/>
      <c r="G3" s="169"/>
      <c r="H3" s="169"/>
      <c r="I3" s="169"/>
      <c r="J3" s="171"/>
      <c r="K3" s="169"/>
    </row>
    <row r="4" spans="2:11" ht="15.75" customHeight="1">
      <c r="B4"/>
      <c r="C4" s="165"/>
      <c r="D4"/>
      <c r="E4" s="74" t="s">
        <v>25</v>
      </c>
      <c r="F4" s="276">
        <f>Identificação!C10</f>
        <v>0</v>
      </c>
      <c r="G4" s="276"/>
      <c r="H4" s="276"/>
      <c r="I4" s="276"/>
      <c r="J4" s="276"/>
      <c r="K4" s="276"/>
    </row>
    <row r="5" spans="2:11" ht="15.5">
      <c r="B5" s="166"/>
      <c r="C5" s="165"/>
      <c r="D5" s="172"/>
      <c r="E5" s="172"/>
      <c r="F5" s="173"/>
      <c r="G5" s="173"/>
      <c r="H5" s="174"/>
      <c r="I5" s="174"/>
      <c r="J5" s="171"/>
      <c r="K5" s="174"/>
    </row>
    <row r="6" spans="2:11" ht="18.75" customHeight="1">
      <c r="B6"/>
      <c r="C6" s="167"/>
      <c r="D6"/>
      <c r="E6" s="277" t="s">
        <v>196</v>
      </c>
      <c r="F6" s="277"/>
      <c r="G6" s="277"/>
      <c r="H6" s="277"/>
      <c r="I6" s="277"/>
      <c r="J6" s="277"/>
      <c r="K6" s="168">
        <v>0.1</v>
      </c>
    </row>
    <row r="7" spans="2:9" ht="15" thickBot="1">
      <c r="B7" s="78"/>
      <c r="C7" s="78"/>
      <c r="D7" s="78"/>
      <c r="E7" s="78"/>
      <c r="F7" s="79"/>
      <c r="G7" s="80"/>
      <c r="H7" s="81"/>
      <c r="I7" s="81"/>
    </row>
    <row r="8" spans="2:11" ht="15" thickTop="1">
      <c r="B8" s="235" t="s">
        <v>22</v>
      </c>
      <c r="C8" s="235" t="s">
        <v>31</v>
      </c>
      <c r="D8" s="278" t="s">
        <v>14</v>
      </c>
      <c r="E8" s="279"/>
      <c r="F8" s="282" t="s">
        <v>15</v>
      </c>
      <c r="G8" s="284" t="s">
        <v>16</v>
      </c>
      <c r="H8" s="286" t="s">
        <v>151</v>
      </c>
      <c r="I8" s="225"/>
      <c r="J8" s="226"/>
      <c r="K8" s="287" t="s">
        <v>152</v>
      </c>
    </row>
    <row r="9" spans="2:11" ht="52">
      <c r="B9" s="236"/>
      <c r="C9" s="236"/>
      <c r="D9" s="280"/>
      <c r="E9" s="281"/>
      <c r="F9" s="283"/>
      <c r="G9" s="285"/>
      <c r="H9" s="82" t="s">
        <v>23</v>
      </c>
      <c r="I9" s="83" t="s">
        <v>30</v>
      </c>
      <c r="J9" s="161" t="s">
        <v>47</v>
      </c>
      <c r="K9" s="288"/>
    </row>
    <row r="10" spans="2:11" ht="15">
      <c r="B10" s="84" t="s">
        <v>1</v>
      </c>
      <c r="C10" s="10" t="s">
        <v>3</v>
      </c>
      <c r="D10" s="289" t="s">
        <v>4</v>
      </c>
      <c r="E10" s="290"/>
      <c r="F10" s="85" t="s">
        <v>6</v>
      </c>
      <c r="G10" s="86" t="s">
        <v>8</v>
      </c>
      <c r="H10" s="4" t="s">
        <v>10</v>
      </c>
      <c r="I10" s="84" t="s">
        <v>12</v>
      </c>
      <c r="J10" s="162" t="s">
        <v>48</v>
      </c>
      <c r="K10" s="84" t="s">
        <v>49</v>
      </c>
    </row>
    <row r="11" spans="2:11" ht="15">
      <c r="B11" s="291" t="s">
        <v>192</v>
      </c>
      <c r="C11" s="87" t="s">
        <v>101</v>
      </c>
      <c r="D11" s="293" t="s">
        <v>201</v>
      </c>
      <c r="E11" s="294"/>
      <c r="F11" s="88" t="s">
        <v>65</v>
      </c>
      <c r="G11" s="89">
        <v>5</v>
      </c>
      <c r="H11" s="212"/>
      <c r="I11" s="90" t="str">
        <f>IF((G11*H11)=0,"",G11*H11)</f>
        <v/>
      </c>
      <c r="J11" s="295">
        <f>IF(I17&gt;60,60,I17)</f>
        <v>0</v>
      </c>
      <c r="K11" s="190"/>
    </row>
    <row r="12" spans="2:11" ht="15">
      <c r="B12" s="292"/>
      <c r="C12" s="91" t="s">
        <v>160</v>
      </c>
      <c r="D12" s="298" t="s">
        <v>109</v>
      </c>
      <c r="E12" s="299"/>
      <c r="F12" s="91" t="s">
        <v>102</v>
      </c>
      <c r="G12" s="92">
        <v>1</v>
      </c>
      <c r="H12" s="163"/>
      <c r="I12" s="90" t="str">
        <f aca="true" t="shared" si="0" ref="I12:I24">IF((G12*H12)=0,"",G12*H12)</f>
        <v/>
      </c>
      <c r="J12" s="296"/>
      <c r="K12" s="93"/>
    </row>
    <row r="13" spans="2:11" ht="15">
      <c r="B13" s="292"/>
      <c r="C13" s="91" t="s">
        <v>43</v>
      </c>
      <c r="D13" s="298" t="s">
        <v>104</v>
      </c>
      <c r="E13" s="299"/>
      <c r="F13" s="91" t="s">
        <v>105</v>
      </c>
      <c r="G13" s="92">
        <v>1</v>
      </c>
      <c r="H13" s="163"/>
      <c r="I13" s="90" t="str">
        <f t="shared" si="0"/>
        <v/>
      </c>
      <c r="J13" s="296"/>
      <c r="K13" s="93"/>
    </row>
    <row r="14" spans="2:11" ht="15">
      <c r="B14" s="292"/>
      <c r="C14" s="91" t="s">
        <v>96</v>
      </c>
      <c r="D14" s="298" t="s">
        <v>106</v>
      </c>
      <c r="E14" s="299"/>
      <c r="F14" s="91" t="s">
        <v>105</v>
      </c>
      <c r="G14" s="92">
        <v>1</v>
      </c>
      <c r="H14" s="163"/>
      <c r="I14" s="90" t="str">
        <f t="shared" si="0"/>
        <v/>
      </c>
      <c r="J14" s="296"/>
      <c r="K14" s="93"/>
    </row>
    <row r="15" spans="2:11" ht="15">
      <c r="B15" s="292"/>
      <c r="C15" s="91" t="s">
        <v>97</v>
      </c>
      <c r="D15" s="298" t="s">
        <v>107</v>
      </c>
      <c r="E15" s="299"/>
      <c r="F15" s="91" t="s">
        <v>108</v>
      </c>
      <c r="G15" s="92">
        <v>1</v>
      </c>
      <c r="H15" s="163"/>
      <c r="I15" s="90" t="str">
        <f t="shared" si="0"/>
        <v/>
      </c>
      <c r="J15" s="296"/>
      <c r="K15" s="93"/>
    </row>
    <row r="16" spans="2:11" ht="30" customHeight="1">
      <c r="B16" s="300" t="s">
        <v>193</v>
      </c>
      <c r="C16" s="117" t="s">
        <v>44</v>
      </c>
      <c r="D16" s="298" t="s">
        <v>113</v>
      </c>
      <c r="E16" s="299"/>
      <c r="F16" s="91" t="s">
        <v>117</v>
      </c>
      <c r="G16" s="92">
        <v>1</v>
      </c>
      <c r="H16" s="163"/>
      <c r="I16" s="90" t="str">
        <f t="shared" si="0"/>
        <v/>
      </c>
      <c r="J16" s="296"/>
      <c r="K16" s="93"/>
    </row>
    <row r="17" spans="2:11" ht="15">
      <c r="B17" s="300"/>
      <c r="C17" s="115"/>
      <c r="D17" s="113"/>
      <c r="E17" s="113"/>
      <c r="F17" s="113"/>
      <c r="G17" s="113"/>
      <c r="H17" s="120" t="s">
        <v>20</v>
      </c>
      <c r="I17" s="90">
        <f>SUM(I11:I16)</f>
        <v>0</v>
      </c>
      <c r="J17" s="297"/>
      <c r="K17" s="94"/>
    </row>
    <row r="18" spans="2:11" ht="15">
      <c r="B18" s="291" t="s">
        <v>194</v>
      </c>
      <c r="C18" s="95" t="s">
        <v>45</v>
      </c>
      <c r="D18" s="301" t="s">
        <v>110</v>
      </c>
      <c r="E18" s="302"/>
      <c r="F18" s="96" t="s">
        <v>65</v>
      </c>
      <c r="G18" s="119">
        <v>1</v>
      </c>
      <c r="H18" s="213"/>
      <c r="I18" s="90" t="str">
        <f t="shared" si="0"/>
        <v/>
      </c>
      <c r="J18" s="295">
        <f>IF(I22&gt;20,20,I22)</f>
        <v>0</v>
      </c>
      <c r="K18" s="97"/>
    </row>
    <row r="19" spans="2:11" ht="15">
      <c r="B19" s="292"/>
      <c r="C19" s="91" t="s">
        <v>103</v>
      </c>
      <c r="D19" s="303" t="s">
        <v>147</v>
      </c>
      <c r="E19" s="304"/>
      <c r="F19" s="96" t="s">
        <v>65</v>
      </c>
      <c r="G19" s="119">
        <v>1</v>
      </c>
      <c r="H19" s="213"/>
      <c r="I19" s="90" t="str">
        <f t="shared" si="0"/>
        <v/>
      </c>
      <c r="J19" s="296"/>
      <c r="K19" s="97"/>
    </row>
    <row r="20" spans="2:11" ht="27.75" customHeight="1">
      <c r="B20" s="292"/>
      <c r="C20" s="98" t="s">
        <v>111</v>
      </c>
      <c r="D20" s="305" t="s">
        <v>148</v>
      </c>
      <c r="E20" s="306"/>
      <c r="F20" s="96" t="s">
        <v>65</v>
      </c>
      <c r="G20" s="119">
        <v>1</v>
      </c>
      <c r="H20" s="213"/>
      <c r="I20" s="90" t="str">
        <f t="shared" si="0"/>
        <v/>
      </c>
      <c r="J20" s="296"/>
      <c r="K20" s="97"/>
    </row>
    <row r="21" spans="2:11" ht="15">
      <c r="B21" s="300" t="s">
        <v>189</v>
      </c>
      <c r="C21" s="118" t="s">
        <v>146</v>
      </c>
      <c r="D21" s="307" t="s">
        <v>150</v>
      </c>
      <c r="E21" s="308"/>
      <c r="F21" s="96" t="s">
        <v>65</v>
      </c>
      <c r="G21" s="119">
        <v>0.5</v>
      </c>
      <c r="H21" s="213"/>
      <c r="I21" s="90" t="str">
        <f t="shared" si="0"/>
        <v/>
      </c>
      <c r="J21" s="296"/>
      <c r="K21" s="97"/>
    </row>
    <row r="22" spans="2:11" ht="15">
      <c r="B22" s="300"/>
      <c r="C22" s="114"/>
      <c r="D22" s="114"/>
      <c r="E22" s="114"/>
      <c r="F22" s="114"/>
      <c r="G22" s="114"/>
      <c r="H22" s="121" t="s">
        <v>20</v>
      </c>
      <c r="I22" s="90">
        <f>SUM(I18:I21)</f>
        <v>0</v>
      </c>
      <c r="J22" s="297"/>
      <c r="K22" s="99"/>
    </row>
    <row r="23" spans="2:11" ht="15">
      <c r="B23" s="116" t="s">
        <v>195</v>
      </c>
      <c r="C23" s="91" t="s">
        <v>149</v>
      </c>
      <c r="D23" s="309" t="s">
        <v>100</v>
      </c>
      <c r="E23" s="310"/>
      <c r="F23" s="91" t="s">
        <v>171</v>
      </c>
      <c r="G23" s="92">
        <v>1</v>
      </c>
      <c r="H23" s="164"/>
      <c r="I23" s="90" t="str">
        <f t="shared" si="0"/>
        <v/>
      </c>
      <c r="J23" s="295">
        <f>IF(I25&gt;20,20,I25)</f>
        <v>0</v>
      </c>
      <c r="K23" s="100"/>
    </row>
    <row r="24" spans="2:11" ht="15">
      <c r="B24" s="300" t="s">
        <v>189</v>
      </c>
      <c r="C24" s="117" t="s">
        <v>161</v>
      </c>
      <c r="D24" s="309" t="s">
        <v>112</v>
      </c>
      <c r="E24" s="310"/>
      <c r="F24" s="91" t="s">
        <v>98</v>
      </c>
      <c r="G24" s="92">
        <v>1</v>
      </c>
      <c r="H24" s="164"/>
      <c r="I24" s="90" t="str">
        <f t="shared" si="0"/>
        <v/>
      </c>
      <c r="J24" s="296"/>
      <c r="K24" s="100"/>
    </row>
    <row r="25" spans="2:11" ht="15" thickBot="1">
      <c r="B25" s="300"/>
      <c r="C25" s="113"/>
      <c r="D25" s="113"/>
      <c r="E25" s="113"/>
      <c r="F25" s="113"/>
      <c r="G25" s="113"/>
      <c r="H25" s="122" t="s">
        <v>20</v>
      </c>
      <c r="I25" s="90">
        <f>SUM(I23:I24)</f>
        <v>0</v>
      </c>
      <c r="J25" s="311"/>
      <c r="K25" s="101"/>
    </row>
    <row r="26" spans="2:11" ht="15.5" thickBot="1" thickTop="1">
      <c r="B26" s="102"/>
      <c r="C26" s="102"/>
      <c r="D26" s="103"/>
      <c r="E26" s="103"/>
      <c r="F26" s="104"/>
      <c r="G26" s="104"/>
      <c r="H26" s="105"/>
      <c r="I26" s="106"/>
      <c r="J26" s="9"/>
      <c r="K26" s="107"/>
    </row>
    <row r="27" spans="2:11" ht="16.5" thickBot="1" thickTop="1">
      <c r="B27" s="108"/>
      <c r="C27" s="312" t="s">
        <v>59</v>
      </c>
      <c r="D27" s="312"/>
      <c r="E27" s="312"/>
      <c r="F27" s="312"/>
      <c r="G27" s="312"/>
      <c r="H27" s="109"/>
      <c r="I27" s="110">
        <f>I17+I22+I25</f>
        <v>0</v>
      </c>
      <c r="J27" s="111">
        <f>J11+J18+J23</f>
        <v>0</v>
      </c>
      <c r="K27" s="112"/>
    </row>
    <row r="28" ht="15" thickTop="1"/>
    <row r="30" spans="2:6" ht="15.5">
      <c r="B30" s="219"/>
      <c r="C30" s="219"/>
      <c r="D30" s="219"/>
      <c r="E30" s="219"/>
      <c r="F30" s="251"/>
    </row>
    <row r="33" ht="15">
      <c r="J33">
        <v>1</v>
      </c>
    </row>
  </sheetData>
  <sheetProtection algorithmName="SHA-512" hashValue="ziOHlqi41i0FuVrR0YZXL/DW5AUXoxjRmHqGhxYQOvBkOUgiiqlCz+MMwEnPimGIENcifQ8GhwShjfbgWp2j6Q==" saltValue="qKI1cKr7B/rbOHdLmWL/5w==" spinCount="100000" sheet="1" objects="1" scenarios="1"/>
  <mergeCells count="33">
    <mergeCell ref="B30:F30"/>
    <mergeCell ref="B18:B20"/>
    <mergeCell ref="D18:E18"/>
    <mergeCell ref="J18:J22"/>
    <mergeCell ref="D19:E19"/>
    <mergeCell ref="D20:E20"/>
    <mergeCell ref="B21:B22"/>
    <mergeCell ref="D21:E21"/>
    <mergeCell ref="D23:E23"/>
    <mergeCell ref="J23:J25"/>
    <mergeCell ref="B24:B25"/>
    <mergeCell ref="D24:E24"/>
    <mergeCell ref="C27:G27"/>
    <mergeCell ref="D10:E10"/>
    <mergeCell ref="B11:B15"/>
    <mergeCell ref="D11:E11"/>
    <mergeCell ref="J11:J17"/>
    <mergeCell ref="D12:E12"/>
    <mergeCell ref="D13:E13"/>
    <mergeCell ref="D14:E14"/>
    <mergeCell ref="D15:E15"/>
    <mergeCell ref="B16:B17"/>
    <mergeCell ref="D16:E16"/>
    <mergeCell ref="D1:K2"/>
    <mergeCell ref="F4:K4"/>
    <mergeCell ref="E6:J6"/>
    <mergeCell ref="B8:B9"/>
    <mergeCell ref="C8:C9"/>
    <mergeCell ref="D8:E9"/>
    <mergeCell ref="F8:F9"/>
    <mergeCell ref="G8:G9"/>
    <mergeCell ref="H8:J8"/>
    <mergeCell ref="K8:K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workbookViewId="0" topLeftCell="A1">
      <selection activeCell="E26" sqref="E26:F26"/>
    </sheetView>
  </sheetViews>
  <sheetFormatPr defaultColWidth="8.8515625" defaultRowHeight="15"/>
  <cols>
    <col min="1" max="1" width="6.00390625" style="0" customWidth="1"/>
    <col min="2" max="2" width="16.57421875" style="0" hidden="1" customWidth="1"/>
    <col min="3" max="3" width="34.421875" style="0" customWidth="1"/>
    <col min="4" max="4" width="5.140625" style="0" customWidth="1"/>
    <col min="5" max="5" width="32.8515625" style="0" customWidth="1"/>
    <col min="6" max="6" width="33.140625" style="0" customWidth="1"/>
    <col min="7" max="7" width="14.421875" style="132" customWidth="1"/>
    <col min="8" max="8" width="6.421875" style="146" customWidth="1"/>
    <col min="9" max="9" width="12.421875" style="0" customWidth="1"/>
    <col min="10" max="10" width="9.57421875" style="0" customWidth="1"/>
    <col min="11" max="11" width="10.421875" style="0" customWidth="1"/>
    <col min="12" max="12" width="22.8515625" style="0" customWidth="1"/>
    <col min="13" max="13" width="9.57421875" style="0" customWidth="1"/>
    <col min="14" max="14" width="9.140625" style="0" customWidth="1"/>
    <col min="15" max="15" width="7.57421875" style="0" customWidth="1"/>
    <col min="16" max="16" width="1.421875" style="0" customWidth="1"/>
    <col min="19" max="19" width="1.421875" style="0" customWidth="1"/>
    <col min="22" max="22" width="1.421875" style="0" customWidth="1"/>
  </cols>
  <sheetData>
    <row r="1" spans="2:11" ht="15">
      <c r="B1" s="3"/>
      <c r="C1" s="3"/>
      <c r="D1" s="1"/>
      <c r="E1" s="1"/>
      <c r="F1" s="17"/>
      <c r="G1" s="1"/>
      <c r="H1" s="57"/>
      <c r="I1" s="2"/>
      <c r="K1" s="2"/>
    </row>
    <row r="2" spans="3:12" ht="15.75" customHeight="1">
      <c r="C2" s="123"/>
      <c r="D2" s="14"/>
      <c r="E2" s="313" t="s">
        <v>172</v>
      </c>
      <c r="F2" s="313"/>
      <c r="G2" s="313"/>
      <c r="H2" s="313"/>
      <c r="I2" s="313"/>
      <c r="J2" s="313"/>
      <c r="K2" s="313"/>
      <c r="L2" s="313"/>
    </row>
    <row r="3" spans="3:12" ht="15" customHeight="1">
      <c r="C3" s="50"/>
      <c r="D3" s="14"/>
      <c r="E3" s="313"/>
      <c r="F3" s="313"/>
      <c r="G3" s="313"/>
      <c r="H3" s="313"/>
      <c r="I3" s="313"/>
      <c r="J3" s="313"/>
      <c r="K3" s="313"/>
      <c r="L3" s="313"/>
    </row>
    <row r="4" spans="3:10" ht="15">
      <c r="C4" s="50"/>
      <c r="D4" s="50"/>
      <c r="E4" s="50"/>
      <c r="F4" s="50"/>
      <c r="G4" s="50"/>
      <c r="H4" s="50"/>
      <c r="I4" s="50"/>
      <c r="J4" s="50"/>
    </row>
    <row r="5" spans="3:12" ht="15.75" customHeight="1">
      <c r="C5" s="227"/>
      <c r="D5" s="228"/>
      <c r="F5" s="14" t="s">
        <v>25</v>
      </c>
      <c r="G5" s="215">
        <f>Identificação!C10</f>
        <v>0</v>
      </c>
      <c r="H5" s="68"/>
      <c r="I5" s="68"/>
      <c r="J5" s="68"/>
      <c r="K5" s="68"/>
      <c r="L5" s="68"/>
    </row>
    <row r="7" spans="4:11" ht="18.75" customHeight="1">
      <c r="D7" s="19"/>
      <c r="F7" s="313" t="s">
        <v>183</v>
      </c>
      <c r="G7" s="313"/>
      <c r="H7" s="313"/>
      <c r="I7" s="313"/>
      <c r="J7" s="313"/>
      <c r="K7" s="20">
        <v>0.45</v>
      </c>
    </row>
    <row r="8" spans="7:24" ht="15" thickBot="1">
      <c r="G8" s="21"/>
      <c r="H8" s="22"/>
      <c r="I8" s="124"/>
      <c r="J8" s="124"/>
      <c r="L8" s="50"/>
      <c r="N8" s="50"/>
      <c r="O8" s="50"/>
      <c r="Q8" s="50"/>
      <c r="R8" s="50"/>
      <c r="T8" s="50"/>
      <c r="U8" s="50"/>
      <c r="W8" s="50"/>
      <c r="X8" s="50"/>
    </row>
    <row r="9" spans="3:24" ht="15" thickTop="1">
      <c r="C9" s="314" t="s">
        <v>17</v>
      </c>
      <c r="D9" s="220" t="s">
        <v>18</v>
      </c>
      <c r="E9" s="315" t="s">
        <v>14</v>
      </c>
      <c r="F9" s="316"/>
      <c r="G9" s="319" t="s">
        <v>15</v>
      </c>
      <c r="H9" s="320" t="s">
        <v>32</v>
      </c>
      <c r="I9" s="224" t="s">
        <v>151</v>
      </c>
      <c r="J9" s="225"/>
      <c r="K9" s="226"/>
      <c r="L9" s="222" t="s">
        <v>152</v>
      </c>
      <c r="N9" s="50"/>
      <c r="O9" s="50"/>
      <c r="Q9" s="50"/>
      <c r="R9" s="50"/>
      <c r="T9" s="50"/>
      <c r="U9" s="50"/>
      <c r="W9" s="50"/>
      <c r="X9" s="50"/>
    </row>
    <row r="10" spans="2:24" ht="39">
      <c r="B10" s="125"/>
      <c r="C10" s="314"/>
      <c r="D10" s="221"/>
      <c r="E10" s="317"/>
      <c r="F10" s="318"/>
      <c r="G10" s="319"/>
      <c r="H10" s="320"/>
      <c r="I10" s="4" t="s">
        <v>39</v>
      </c>
      <c r="J10" s="24" t="s">
        <v>30</v>
      </c>
      <c r="K10" s="25" t="s">
        <v>47</v>
      </c>
      <c r="L10" s="223"/>
      <c r="N10" s="126"/>
      <c r="O10" s="126"/>
      <c r="Q10" s="126"/>
      <c r="R10" s="126"/>
      <c r="T10" s="126"/>
      <c r="U10" s="126"/>
      <c r="W10" s="126"/>
      <c r="X10" s="126"/>
    </row>
    <row r="11" spans="2:24" ht="15">
      <c r="B11" s="125"/>
      <c r="C11" s="24" t="s">
        <v>0</v>
      </c>
      <c r="D11" s="24" t="s">
        <v>2</v>
      </c>
      <c r="E11" s="248" t="s">
        <v>4</v>
      </c>
      <c r="F11" s="249"/>
      <c r="G11" s="24" t="s">
        <v>6</v>
      </c>
      <c r="H11" s="28" t="s">
        <v>8</v>
      </c>
      <c r="I11" s="29" t="s">
        <v>10</v>
      </c>
      <c r="J11" s="24" t="s">
        <v>12</v>
      </c>
      <c r="K11" s="31" t="s">
        <v>48</v>
      </c>
      <c r="L11" s="24" t="s">
        <v>49</v>
      </c>
      <c r="N11" s="126"/>
      <c r="O11" s="126"/>
      <c r="Q11" s="126"/>
      <c r="R11" s="126"/>
      <c r="T11" s="126"/>
      <c r="U11" s="126"/>
      <c r="W11" s="126"/>
      <c r="X11" s="126"/>
    </row>
    <row r="12" spans="2:24" ht="15">
      <c r="B12" s="127"/>
      <c r="C12" s="264" t="s">
        <v>184</v>
      </c>
      <c r="D12" s="128" t="s">
        <v>19</v>
      </c>
      <c r="E12" s="321" t="s">
        <v>61</v>
      </c>
      <c r="F12" s="321"/>
      <c r="G12" s="129" t="s">
        <v>62</v>
      </c>
      <c r="H12" s="130">
        <v>1</v>
      </c>
      <c r="I12" s="72"/>
      <c r="J12" s="131" t="str">
        <f>IF((H12*I12)=0,"",H12*I12)</f>
        <v/>
      </c>
      <c r="K12" s="322">
        <f>IF(J15&gt;45,45,J15)</f>
        <v>0</v>
      </c>
      <c r="L12" s="7"/>
      <c r="M12" s="132"/>
      <c r="N12" s="132"/>
      <c r="O12" s="132"/>
      <c r="Q12" s="132"/>
      <c r="R12" s="132"/>
      <c r="T12" s="132"/>
      <c r="U12" s="132"/>
      <c r="W12" s="132"/>
      <c r="X12" s="132"/>
    </row>
    <row r="13" spans="2:24" ht="15">
      <c r="B13" s="127"/>
      <c r="C13" s="274"/>
      <c r="D13" s="128" t="s">
        <v>91</v>
      </c>
      <c r="E13" s="321" t="s">
        <v>135</v>
      </c>
      <c r="F13" s="321"/>
      <c r="G13" s="129" t="s">
        <v>167</v>
      </c>
      <c r="H13" s="130">
        <v>1.5</v>
      </c>
      <c r="I13" s="72"/>
      <c r="J13" s="131" t="str">
        <f aca="true" t="shared" si="0" ref="J13:J26">IF((H13*I13)=0,"",H13*I13)</f>
        <v/>
      </c>
      <c r="K13" s="323"/>
      <c r="L13" s="7"/>
      <c r="M13" s="132"/>
      <c r="N13" s="132"/>
      <c r="O13" s="132"/>
      <c r="Q13" s="132"/>
      <c r="R13" s="132"/>
      <c r="T13" s="132"/>
      <c r="U13" s="132"/>
      <c r="W13" s="132"/>
      <c r="X13" s="132"/>
    </row>
    <row r="14" spans="2:24" ht="15">
      <c r="B14" s="127"/>
      <c r="C14" s="325" t="s">
        <v>185</v>
      </c>
      <c r="D14" s="128" t="s">
        <v>134</v>
      </c>
      <c r="E14" s="327" t="s">
        <v>168</v>
      </c>
      <c r="F14" s="327"/>
      <c r="G14" s="129" t="s">
        <v>117</v>
      </c>
      <c r="H14" s="130">
        <v>1</v>
      </c>
      <c r="I14" s="72"/>
      <c r="J14" s="131" t="str">
        <f t="shared" si="0"/>
        <v/>
      </c>
      <c r="K14" s="323"/>
      <c r="L14" s="7"/>
      <c r="M14" s="132"/>
      <c r="N14" s="132"/>
      <c r="O14" s="132"/>
      <c r="Q14" s="132"/>
      <c r="R14" s="132"/>
      <c r="T14" s="132"/>
      <c r="U14" s="132"/>
      <c r="W14" s="132"/>
      <c r="X14" s="132"/>
    </row>
    <row r="15" spans="2:24" ht="15">
      <c r="B15" s="127"/>
      <c r="C15" s="326"/>
      <c r="D15" s="328"/>
      <c r="E15" s="329"/>
      <c r="F15" s="329"/>
      <c r="G15" s="329"/>
      <c r="H15" s="329"/>
      <c r="I15" s="133" t="s">
        <v>20</v>
      </c>
      <c r="J15" s="131">
        <f>SUM(J12:J13)</f>
        <v>0</v>
      </c>
      <c r="K15" s="324"/>
      <c r="L15" s="134"/>
      <c r="M15" s="132"/>
      <c r="N15" s="132"/>
      <c r="O15" s="132"/>
      <c r="Q15" s="132"/>
      <c r="R15" s="132"/>
      <c r="T15" s="132"/>
      <c r="U15" s="132"/>
      <c r="W15" s="132"/>
      <c r="X15" s="132"/>
    </row>
    <row r="16" spans="2:23" ht="15">
      <c r="B16" s="127"/>
      <c r="C16" s="264" t="s">
        <v>186</v>
      </c>
      <c r="D16" s="128" t="s">
        <v>92</v>
      </c>
      <c r="E16" s="330" t="s">
        <v>137</v>
      </c>
      <c r="F16" s="331"/>
      <c r="G16" s="129" t="s">
        <v>64</v>
      </c>
      <c r="H16" s="130">
        <v>1</v>
      </c>
      <c r="I16" s="72"/>
      <c r="J16" s="131" t="str">
        <f t="shared" si="0"/>
        <v/>
      </c>
      <c r="K16" s="322">
        <f>IF(J21&gt;30,30,J21)</f>
        <v>0</v>
      </c>
      <c r="L16" s="7"/>
      <c r="M16" s="132"/>
      <c r="N16" s="132"/>
      <c r="Q16" s="132"/>
      <c r="T16" s="132"/>
      <c r="W16" s="132"/>
    </row>
    <row r="17" spans="2:23" ht="15">
      <c r="B17" s="127"/>
      <c r="C17" s="265"/>
      <c r="D17" s="128" t="s">
        <v>60</v>
      </c>
      <c r="E17" s="332" t="s">
        <v>170</v>
      </c>
      <c r="F17" s="333"/>
      <c r="G17" s="129" t="s">
        <v>64</v>
      </c>
      <c r="H17" s="130">
        <v>1</v>
      </c>
      <c r="I17" s="72"/>
      <c r="J17" s="131" t="str">
        <f t="shared" si="0"/>
        <v/>
      </c>
      <c r="K17" s="323"/>
      <c r="L17" s="7"/>
      <c r="M17" s="132"/>
      <c r="N17" s="132"/>
      <c r="Q17" s="132"/>
      <c r="T17" s="132"/>
      <c r="W17" s="132"/>
    </row>
    <row r="18" spans="2:23" ht="15">
      <c r="B18" s="127"/>
      <c r="C18" s="265"/>
      <c r="D18" s="135" t="s">
        <v>93</v>
      </c>
      <c r="E18" s="136" t="s">
        <v>143</v>
      </c>
      <c r="F18" s="137"/>
      <c r="G18" s="138" t="s">
        <v>64</v>
      </c>
      <c r="H18" s="130">
        <v>1</v>
      </c>
      <c r="I18" s="72"/>
      <c r="J18" s="131" t="str">
        <f t="shared" si="0"/>
        <v/>
      </c>
      <c r="K18" s="323"/>
      <c r="L18" s="7"/>
      <c r="M18" s="132"/>
      <c r="N18" s="132"/>
      <c r="Q18" s="132"/>
      <c r="T18" s="132"/>
      <c r="W18" s="132"/>
    </row>
    <row r="19" spans="2:23" ht="15">
      <c r="B19" s="127"/>
      <c r="C19" s="274"/>
      <c r="D19" s="128" t="s">
        <v>94</v>
      </c>
      <c r="E19" s="334" t="s">
        <v>144</v>
      </c>
      <c r="F19" s="335"/>
      <c r="G19" s="129" t="s">
        <v>64</v>
      </c>
      <c r="H19" s="130">
        <v>1</v>
      </c>
      <c r="I19" s="72"/>
      <c r="J19" s="131" t="str">
        <f t="shared" si="0"/>
        <v/>
      </c>
      <c r="K19" s="323"/>
      <c r="L19" s="7"/>
      <c r="M19" s="132"/>
      <c r="N19" s="132"/>
      <c r="Q19" s="132"/>
      <c r="T19" s="132"/>
      <c r="W19" s="132"/>
    </row>
    <row r="20" spans="2:23" ht="15">
      <c r="B20" s="127"/>
      <c r="C20" s="272" t="s">
        <v>187</v>
      </c>
      <c r="D20" s="128" t="s">
        <v>63</v>
      </c>
      <c r="E20" s="330" t="s">
        <v>136</v>
      </c>
      <c r="F20" s="331"/>
      <c r="G20" s="129" t="s">
        <v>64</v>
      </c>
      <c r="H20" s="130">
        <v>1</v>
      </c>
      <c r="I20" s="72"/>
      <c r="J20" s="131" t="str">
        <f t="shared" si="0"/>
        <v/>
      </c>
      <c r="K20" s="323"/>
      <c r="L20" s="7"/>
      <c r="M20" s="132"/>
      <c r="N20" s="132"/>
      <c r="Q20" s="132"/>
      <c r="T20" s="132"/>
      <c r="W20" s="132"/>
    </row>
    <row r="21" spans="2:23" ht="15">
      <c r="B21" s="127"/>
      <c r="C21" s="273"/>
      <c r="D21" s="336"/>
      <c r="E21" s="337"/>
      <c r="F21" s="337"/>
      <c r="G21" s="337"/>
      <c r="H21" s="337"/>
      <c r="I21" s="139" t="s">
        <v>20</v>
      </c>
      <c r="J21" s="131">
        <f>SUM(J16:J20)</f>
        <v>0</v>
      </c>
      <c r="K21" s="324"/>
      <c r="L21" s="140"/>
      <c r="M21" s="132"/>
      <c r="N21" s="132"/>
      <c r="Q21" s="132"/>
      <c r="T21" s="132"/>
      <c r="W21" s="132"/>
    </row>
    <row r="22" spans="2:23" ht="15">
      <c r="B22" s="127"/>
      <c r="C22" s="264" t="s">
        <v>188</v>
      </c>
      <c r="D22" s="128" t="s">
        <v>140</v>
      </c>
      <c r="E22" s="321" t="s">
        <v>69</v>
      </c>
      <c r="F22" s="321"/>
      <c r="G22" s="129" t="s">
        <v>169</v>
      </c>
      <c r="H22" s="130">
        <v>1</v>
      </c>
      <c r="I22" s="72"/>
      <c r="J22" s="131" t="str">
        <f t="shared" si="0"/>
        <v/>
      </c>
      <c r="K22" s="322">
        <f>IF(J25&gt;20,20,J25)</f>
        <v>0</v>
      </c>
      <c r="L22" s="7"/>
      <c r="M22" s="132"/>
      <c r="N22" s="132"/>
      <c r="Q22" s="132"/>
      <c r="T22" s="132"/>
      <c r="W22" s="132"/>
    </row>
    <row r="23" spans="2:23" ht="24.75" customHeight="1">
      <c r="B23" s="127"/>
      <c r="C23" s="274"/>
      <c r="D23" s="128" t="s">
        <v>141</v>
      </c>
      <c r="E23" s="321" t="s">
        <v>88</v>
      </c>
      <c r="F23" s="321"/>
      <c r="G23" s="129" t="s">
        <v>169</v>
      </c>
      <c r="H23" s="130">
        <v>1</v>
      </c>
      <c r="I23" s="72"/>
      <c r="J23" s="131" t="str">
        <f t="shared" si="0"/>
        <v/>
      </c>
      <c r="K23" s="323"/>
      <c r="L23" s="7"/>
      <c r="M23" s="132"/>
      <c r="N23" s="132"/>
      <c r="Q23" s="132"/>
      <c r="T23" s="132"/>
      <c r="W23" s="132"/>
    </row>
    <row r="24" spans="2:23" ht="26.25" customHeight="1">
      <c r="B24" s="127"/>
      <c r="C24" s="272" t="s">
        <v>189</v>
      </c>
      <c r="D24" s="128" t="s">
        <v>142</v>
      </c>
      <c r="E24" s="321" t="s">
        <v>99</v>
      </c>
      <c r="F24" s="321"/>
      <c r="G24" s="129" t="s">
        <v>169</v>
      </c>
      <c r="H24" s="130">
        <v>0.5</v>
      </c>
      <c r="I24" s="72"/>
      <c r="J24" s="131" t="str">
        <f t="shared" si="0"/>
        <v/>
      </c>
      <c r="K24" s="323"/>
      <c r="L24" s="7"/>
      <c r="M24" s="132"/>
      <c r="N24" s="132"/>
      <c r="Q24" s="132"/>
      <c r="T24" s="132"/>
      <c r="W24" s="132"/>
    </row>
    <row r="25" spans="2:23" ht="15">
      <c r="B25" s="127"/>
      <c r="C25" s="273"/>
      <c r="D25" s="336"/>
      <c r="E25" s="337"/>
      <c r="F25" s="337"/>
      <c r="G25" s="337"/>
      <c r="H25" s="337"/>
      <c r="I25" s="139" t="s">
        <v>20</v>
      </c>
      <c r="J25" s="131">
        <f>SUM(J22:J24)</f>
        <v>0</v>
      </c>
      <c r="K25" s="324"/>
      <c r="L25" s="140"/>
      <c r="M25" s="132"/>
      <c r="N25" s="132"/>
      <c r="Q25" s="132"/>
      <c r="T25" s="132"/>
      <c r="W25" s="132"/>
    </row>
    <row r="26" spans="2:24" ht="15">
      <c r="B26" s="127"/>
      <c r="C26" s="32" t="s">
        <v>190</v>
      </c>
      <c r="D26" s="128" t="s">
        <v>145</v>
      </c>
      <c r="E26" s="321" t="s">
        <v>114</v>
      </c>
      <c r="F26" s="321"/>
      <c r="G26" s="129" t="s">
        <v>117</v>
      </c>
      <c r="H26" s="130">
        <v>0.5</v>
      </c>
      <c r="I26" s="72"/>
      <c r="J26" s="131" t="str">
        <f t="shared" si="0"/>
        <v/>
      </c>
      <c r="K26" s="322">
        <f>IF(J27&gt;5,5,J27)</f>
        <v>0</v>
      </c>
      <c r="L26" s="7"/>
      <c r="M26" s="132"/>
      <c r="N26" s="132"/>
      <c r="O26" s="132"/>
      <c r="Q26" s="132"/>
      <c r="R26" s="132"/>
      <c r="T26" s="132"/>
      <c r="U26" s="132"/>
      <c r="W26" s="132"/>
      <c r="X26" s="132"/>
    </row>
    <row r="27" spans="2:24" ht="15" thickBot="1">
      <c r="B27" s="127"/>
      <c r="C27" s="141" t="s">
        <v>191</v>
      </c>
      <c r="D27" s="142"/>
      <c r="E27" s="142"/>
      <c r="F27" s="142"/>
      <c r="G27" s="142"/>
      <c r="H27" s="142"/>
      <c r="I27" s="143" t="s">
        <v>20</v>
      </c>
      <c r="J27" s="144">
        <f>H26*I26</f>
        <v>0</v>
      </c>
      <c r="K27" s="338"/>
      <c r="L27" s="140"/>
      <c r="M27" s="132"/>
      <c r="N27" s="132"/>
      <c r="O27" s="132"/>
      <c r="Q27" s="132"/>
      <c r="R27" s="132"/>
      <c r="T27" s="132"/>
      <c r="U27" s="132"/>
      <c r="W27" s="132"/>
      <c r="X27" s="132"/>
    </row>
    <row r="28" spans="2:23" ht="15.5" thickBot="1" thickTop="1">
      <c r="B28" s="127"/>
      <c r="C28" s="145"/>
      <c r="D28" s="145"/>
      <c r="E28" s="339"/>
      <c r="F28" s="339"/>
      <c r="I28" s="147"/>
      <c r="J28" s="147"/>
      <c r="K28" s="148"/>
      <c r="N28" s="149"/>
      <c r="Q28" s="149"/>
      <c r="T28" s="149"/>
      <c r="W28" s="149"/>
    </row>
    <row r="29" spans="2:23" ht="30" thickBot="1" thickTop="1">
      <c r="B29" s="127" t="s">
        <v>28</v>
      </c>
      <c r="C29" s="145"/>
      <c r="D29" s="145"/>
      <c r="E29" s="257" t="s">
        <v>58</v>
      </c>
      <c r="F29" s="340"/>
      <c r="G29" s="340"/>
      <c r="H29" s="340"/>
      <c r="I29" s="61"/>
      <c r="J29" s="150">
        <f>J15+J21+J25+J27</f>
        <v>0</v>
      </c>
      <c r="K29" s="151">
        <f>K12+K16+K22+K26</f>
        <v>0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13" ht="15" thickTop="1">
      <c r="A30" s="149"/>
      <c r="B30" s="149"/>
      <c r="C30" s="149"/>
      <c r="D30" s="149"/>
      <c r="E30" s="149"/>
      <c r="F30" s="149"/>
      <c r="G30" s="149"/>
      <c r="H30" s="152"/>
      <c r="I30" s="149"/>
      <c r="J30" s="149"/>
      <c r="L30" s="149"/>
      <c r="M30" s="149"/>
    </row>
    <row r="31" spans="1:13" ht="15.5">
      <c r="A31" s="149"/>
      <c r="C31" s="250"/>
      <c r="D31" s="250"/>
      <c r="E31" s="250"/>
      <c r="F31" s="251"/>
      <c r="G31" s="149"/>
      <c r="H31" s="66"/>
      <c r="J31" s="149"/>
      <c r="M31" s="149"/>
    </row>
    <row r="32" spans="1:13" ht="18.5">
      <c r="A32" s="153"/>
      <c r="C32" s="154"/>
      <c r="D32" s="153"/>
      <c r="F32" s="154"/>
      <c r="G32" s="153"/>
      <c r="H32" s="66"/>
      <c r="I32" s="154"/>
      <c r="J32" s="153"/>
      <c r="L32" s="154"/>
      <c r="M32" s="153"/>
    </row>
    <row r="33" spans="7:8" ht="15">
      <c r="G33"/>
      <c r="H33" s="66"/>
    </row>
    <row r="34" spans="1:14" ht="18.5">
      <c r="A34" s="153"/>
      <c r="B34" s="155"/>
      <c r="C34" s="155"/>
      <c r="D34" s="153"/>
      <c r="E34" s="155"/>
      <c r="F34" s="155"/>
      <c r="G34" s="153"/>
      <c r="H34" s="156"/>
      <c r="I34" s="155"/>
      <c r="J34" s="153"/>
      <c r="L34" s="155"/>
      <c r="M34" s="155"/>
      <c r="N34" s="153"/>
    </row>
    <row r="35" spans="1:14" ht="18.5">
      <c r="A35" s="157"/>
      <c r="B35" s="158"/>
      <c r="C35" s="158"/>
      <c r="D35" s="157"/>
      <c r="E35" s="158"/>
      <c r="F35" s="158"/>
      <c r="G35" s="157"/>
      <c r="H35" s="159"/>
      <c r="I35" s="158"/>
      <c r="J35" s="157"/>
      <c r="L35" s="158"/>
      <c r="M35" s="158"/>
      <c r="N35" s="157"/>
    </row>
    <row r="36" spans="7:8" ht="15">
      <c r="G36"/>
      <c r="H36" s="66"/>
    </row>
    <row r="37" spans="7:8" ht="15">
      <c r="G37"/>
      <c r="H37" s="66"/>
    </row>
    <row r="38" spans="7:8" ht="15">
      <c r="G38"/>
      <c r="H38" s="66"/>
    </row>
    <row r="39" spans="7:8" ht="15">
      <c r="G39"/>
      <c r="H39" s="66"/>
    </row>
    <row r="40" spans="7:8" ht="15">
      <c r="G40"/>
      <c r="H40" s="66"/>
    </row>
    <row r="41" spans="1:14" s="132" customFormat="1" ht="15">
      <c r="A41"/>
      <c r="B41"/>
      <c r="C41"/>
      <c r="D41"/>
      <c r="E41"/>
      <c r="F41"/>
      <c r="G41"/>
      <c r="H41" s="66"/>
      <c r="I41"/>
      <c r="J41"/>
      <c r="K41"/>
      <c r="L41"/>
      <c r="M41"/>
      <c r="N41"/>
    </row>
    <row r="42" spans="1:14" s="132" customFormat="1" ht="15">
      <c r="A42"/>
      <c r="B42"/>
      <c r="C42"/>
      <c r="D42"/>
      <c r="E42"/>
      <c r="F42"/>
      <c r="G42"/>
      <c r="H42" s="66"/>
      <c r="I42"/>
      <c r="J42"/>
      <c r="K42"/>
      <c r="L42"/>
      <c r="M42"/>
      <c r="N42"/>
    </row>
    <row r="43" spans="1:14" s="132" customFormat="1" ht="15">
      <c r="A43"/>
      <c r="B43"/>
      <c r="C43"/>
      <c r="D43"/>
      <c r="E43"/>
      <c r="F43"/>
      <c r="G43"/>
      <c r="H43" s="66"/>
      <c r="I43"/>
      <c r="J43"/>
      <c r="K43"/>
      <c r="L43"/>
      <c r="M43"/>
      <c r="N43"/>
    </row>
    <row r="44" spans="1:14" s="132" customFormat="1" ht="15">
      <c r="A44"/>
      <c r="B44"/>
      <c r="C44"/>
      <c r="D44"/>
      <c r="E44"/>
      <c r="F44"/>
      <c r="G44"/>
      <c r="H44" s="66"/>
      <c r="I44"/>
      <c r="J44"/>
      <c r="K44"/>
      <c r="L44"/>
      <c r="M44"/>
      <c r="N44"/>
    </row>
    <row r="45" spans="1:14" s="132" customFormat="1" ht="15">
      <c r="A45"/>
      <c r="B45"/>
      <c r="C45"/>
      <c r="D45"/>
      <c r="E45"/>
      <c r="F45"/>
      <c r="G45"/>
      <c r="H45" s="66"/>
      <c r="I45"/>
      <c r="J45"/>
      <c r="K45"/>
      <c r="L45"/>
      <c r="M45"/>
      <c r="N45"/>
    </row>
    <row r="46" spans="1:14" s="132" customFormat="1" ht="15">
      <c r="A46"/>
      <c r="B46"/>
      <c r="C46"/>
      <c r="D46"/>
      <c r="E46"/>
      <c r="F46"/>
      <c r="G46"/>
      <c r="H46" s="66"/>
      <c r="I46"/>
      <c r="J46"/>
      <c r="K46"/>
      <c r="L46"/>
      <c r="M46"/>
      <c r="N46"/>
    </row>
    <row r="47" spans="1:14" s="132" customFormat="1" ht="15">
      <c r="A47"/>
      <c r="B47"/>
      <c r="C47"/>
      <c r="D47"/>
      <c r="E47"/>
      <c r="F47"/>
      <c r="G47"/>
      <c r="H47" s="66"/>
      <c r="I47"/>
      <c r="J47"/>
      <c r="K47"/>
      <c r="L47"/>
      <c r="M47"/>
      <c r="N47"/>
    </row>
    <row r="48" spans="1:14" s="132" customFormat="1" ht="15">
      <c r="A48"/>
      <c r="B48"/>
      <c r="C48"/>
      <c r="D48"/>
      <c r="E48"/>
      <c r="F48"/>
      <c r="G48"/>
      <c r="H48" s="66"/>
      <c r="I48"/>
      <c r="J48"/>
      <c r="K48"/>
      <c r="L48"/>
      <c r="M48"/>
      <c r="N48"/>
    </row>
    <row r="49" spans="1:14" s="132" customFormat="1" ht="15">
      <c r="A49"/>
      <c r="B49"/>
      <c r="C49"/>
      <c r="D49"/>
      <c r="E49"/>
      <c r="F49"/>
      <c r="G49"/>
      <c r="H49" s="66"/>
      <c r="I49"/>
      <c r="J49"/>
      <c r="K49"/>
      <c r="L49"/>
      <c r="M49"/>
      <c r="N49"/>
    </row>
    <row r="50" spans="1:14" s="132" customFormat="1" ht="15">
      <c r="A50"/>
      <c r="B50"/>
      <c r="C50"/>
      <c r="D50"/>
      <c r="E50"/>
      <c r="F50"/>
      <c r="G50"/>
      <c r="H50" s="66"/>
      <c r="I50"/>
      <c r="J50"/>
      <c r="K50"/>
      <c r="L50"/>
      <c r="M50"/>
      <c r="N50"/>
    </row>
    <row r="51" spans="1:14" s="132" customFormat="1" ht="15">
      <c r="A51"/>
      <c r="B51"/>
      <c r="C51"/>
      <c r="D51"/>
      <c r="E51"/>
      <c r="F51"/>
      <c r="G51"/>
      <c r="H51" s="66"/>
      <c r="I51"/>
      <c r="J51"/>
      <c r="K51"/>
      <c r="L51"/>
      <c r="M51"/>
      <c r="N51"/>
    </row>
    <row r="52" spans="1:14" s="132" customFormat="1" ht="15">
      <c r="A52"/>
      <c r="B52"/>
      <c r="C52"/>
      <c r="D52"/>
      <c r="E52"/>
      <c r="F52"/>
      <c r="G52"/>
      <c r="H52" s="66"/>
      <c r="I52"/>
      <c r="J52"/>
      <c r="K52"/>
      <c r="L52"/>
      <c r="M52"/>
      <c r="N52"/>
    </row>
    <row r="53" spans="1:14" s="132" customFormat="1" ht="15">
      <c r="A53"/>
      <c r="B53"/>
      <c r="C53"/>
      <c r="D53"/>
      <c r="E53"/>
      <c r="F53"/>
      <c r="G53"/>
      <c r="H53" s="66"/>
      <c r="I53"/>
      <c r="J53"/>
      <c r="K53"/>
      <c r="L53"/>
      <c r="M53"/>
      <c r="N53"/>
    </row>
    <row r="54" spans="1:14" s="132" customFormat="1" ht="15">
      <c r="A54"/>
      <c r="B54"/>
      <c r="C54"/>
      <c r="D54"/>
      <c r="E54"/>
      <c r="F54"/>
      <c r="G54"/>
      <c r="H54" s="66"/>
      <c r="I54"/>
      <c r="J54"/>
      <c r="K54"/>
      <c r="L54"/>
      <c r="M54"/>
      <c r="N54"/>
    </row>
    <row r="55" spans="1:14" s="132" customFormat="1" ht="15">
      <c r="A55"/>
      <c r="B55"/>
      <c r="C55"/>
      <c r="D55"/>
      <c r="E55"/>
      <c r="F55"/>
      <c r="G55"/>
      <c r="H55" s="66"/>
      <c r="I55"/>
      <c r="J55"/>
      <c r="K55"/>
      <c r="L55"/>
      <c r="M55"/>
      <c r="N55"/>
    </row>
    <row r="56" spans="1:14" s="132" customFormat="1" ht="15">
      <c r="A56"/>
      <c r="B56"/>
      <c r="C56"/>
      <c r="D56"/>
      <c r="E56"/>
      <c r="F56"/>
      <c r="G56"/>
      <c r="H56" s="66"/>
      <c r="I56"/>
      <c r="J56"/>
      <c r="K56"/>
      <c r="L56"/>
      <c r="M56"/>
      <c r="N56"/>
    </row>
    <row r="57" spans="1:14" s="132" customFormat="1" ht="15">
      <c r="A57"/>
      <c r="B57"/>
      <c r="C57"/>
      <c r="D57"/>
      <c r="E57"/>
      <c r="F57"/>
      <c r="G57"/>
      <c r="H57" s="66"/>
      <c r="I57"/>
      <c r="J57"/>
      <c r="K57"/>
      <c r="L57"/>
      <c r="M57"/>
      <c r="N57"/>
    </row>
    <row r="58" spans="1:14" s="132" customFormat="1" ht="15">
      <c r="A58"/>
      <c r="B58"/>
      <c r="C58"/>
      <c r="D58"/>
      <c r="E58"/>
      <c r="F58"/>
      <c r="G58"/>
      <c r="H58" s="66"/>
      <c r="I58"/>
      <c r="J58"/>
      <c r="K58"/>
      <c r="L58"/>
      <c r="M58"/>
      <c r="N58"/>
    </row>
    <row r="59" spans="1:14" s="132" customFormat="1" ht="15">
      <c r="A59"/>
      <c r="B59"/>
      <c r="C59"/>
      <c r="D59"/>
      <c r="E59"/>
      <c r="F59"/>
      <c r="G59"/>
      <c r="H59" s="66"/>
      <c r="I59"/>
      <c r="J59"/>
      <c r="K59"/>
      <c r="L59"/>
      <c r="M59"/>
      <c r="N59"/>
    </row>
    <row r="60" spans="1:14" s="132" customFormat="1" ht="15">
      <c r="A60"/>
      <c r="B60"/>
      <c r="C60"/>
      <c r="D60"/>
      <c r="E60"/>
      <c r="F60"/>
      <c r="G60"/>
      <c r="H60" s="66"/>
      <c r="I60"/>
      <c r="J60"/>
      <c r="K60"/>
      <c r="L60"/>
      <c r="M60"/>
      <c r="N60"/>
    </row>
    <row r="61" spans="1:14" s="132" customFormat="1" ht="15">
      <c r="A61"/>
      <c r="B61"/>
      <c r="C61"/>
      <c r="D61"/>
      <c r="E61"/>
      <c r="F61"/>
      <c r="G61"/>
      <c r="H61" s="66"/>
      <c r="I61"/>
      <c r="J61"/>
      <c r="K61"/>
      <c r="L61"/>
      <c r="M61"/>
      <c r="N61"/>
    </row>
    <row r="62" spans="2:24" s="132" customFormat="1" ht="15">
      <c r="B62"/>
      <c r="C62"/>
      <c r="D62"/>
      <c r="E62"/>
      <c r="F62" s="160"/>
      <c r="H62" s="146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4" s="132" customFormat="1" ht="15">
      <c r="B63"/>
      <c r="C63"/>
      <c r="D63"/>
      <c r="E63"/>
      <c r="F63" s="160"/>
      <c r="H63" s="146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2:24" s="132" customFormat="1" ht="15">
      <c r="B64"/>
      <c r="C64"/>
      <c r="D64"/>
      <c r="E64"/>
      <c r="F64" s="160"/>
      <c r="H64" s="146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2:24" s="132" customFormat="1" ht="15">
      <c r="B65"/>
      <c r="C65"/>
      <c r="D65"/>
      <c r="E65"/>
      <c r="F65" s="160"/>
      <c r="H65" s="146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2:24" s="132" customFormat="1" ht="15">
      <c r="B66"/>
      <c r="C66"/>
      <c r="D66"/>
      <c r="E66"/>
      <c r="F66" s="160"/>
      <c r="H66" s="14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2:24" s="132" customFormat="1" ht="15">
      <c r="B67"/>
      <c r="C67"/>
      <c r="D67"/>
      <c r="E67"/>
      <c r="F67" s="160"/>
      <c r="H67" s="146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2:24" s="132" customFormat="1" ht="15">
      <c r="B68"/>
      <c r="C68"/>
      <c r="D68"/>
      <c r="E68"/>
      <c r="F68"/>
      <c r="H68" s="146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2:24" s="132" customFormat="1" ht="15">
      <c r="B69"/>
      <c r="C69"/>
      <c r="D69"/>
      <c r="E69"/>
      <c r="F69"/>
      <c r="H69" s="146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2:24" s="132" customFormat="1" ht="15">
      <c r="B70"/>
      <c r="C70"/>
      <c r="D70"/>
      <c r="E70"/>
      <c r="F70"/>
      <c r="H70" s="146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2:24" s="132" customFormat="1" ht="15">
      <c r="B71"/>
      <c r="C71"/>
      <c r="D71"/>
      <c r="E71"/>
      <c r="F71"/>
      <c r="H71" s="146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2:24" s="132" customFormat="1" ht="15">
      <c r="B72"/>
      <c r="C72"/>
      <c r="D72"/>
      <c r="E72"/>
      <c r="F72"/>
      <c r="H72" s="146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</sheetData>
  <sheetProtection algorithmName="SHA-512" hashValue="EMeGXo/PAWw1yiOjGqMy8N0KOStTJKMJSnosw5NeU8jK2Y2ESARPBPUB7Sg2Sv3Nigi5PJfS+Yj7aAbAJcHx2g==" saltValue="QO1z9TSxyHR46ruenr3Vlw==" spinCount="100000" sheet="1" objects="1" scenarios="1"/>
  <mergeCells count="38">
    <mergeCell ref="E26:F26"/>
    <mergeCell ref="K26:K27"/>
    <mergeCell ref="E28:F28"/>
    <mergeCell ref="E29:H29"/>
    <mergeCell ref="C31:F31"/>
    <mergeCell ref="C22:C23"/>
    <mergeCell ref="E22:F22"/>
    <mergeCell ref="K22:K25"/>
    <mergeCell ref="E23:F23"/>
    <mergeCell ref="C24:C25"/>
    <mergeCell ref="E24:F24"/>
    <mergeCell ref="D25:H25"/>
    <mergeCell ref="C16:C19"/>
    <mergeCell ref="E16:F16"/>
    <mergeCell ref="K16:K21"/>
    <mergeCell ref="E17:F17"/>
    <mergeCell ref="E19:F19"/>
    <mergeCell ref="C20:C21"/>
    <mergeCell ref="E20:F20"/>
    <mergeCell ref="D21:H21"/>
    <mergeCell ref="E11:F11"/>
    <mergeCell ref="C12:C13"/>
    <mergeCell ref="E12:F12"/>
    <mergeCell ref="K12:K15"/>
    <mergeCell ref="E13:F13"/>
    <mergeCell ref="C14:C15"/>
    <mergeCell ref="E14:F14"/>
    <mergeCell ref="D15:H15"/>
    <mergeCell ref="E2:L3"/>
    <mergeCell ref="C5:D5"/>
    <mergeCell ref="F7:J7"/>
    <mergeCell ref="C9:C10"/>
    <mergeCell ref="D9:D10"/>
    <mergeCell ref="E9:F10"/>
    <mergeCell ref="G9:G10"/>
    <mergeCell ref="H9:H10"/>
    <mergeCell ref="I9:K9"/>
    <mergeCell ref="L9:L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 topLeftCell="A1">
      <selection activeCell="E13" sqref="E13"/>
    </sheetView>
  </sheetViews>
  <sheetFormatPr defaultColWidth="11.421875" defaultRowHeight="15"/>
  <cols>
    <col min="1" max="1" width="5.421875" style="0" customWidth="1"/>
    <col min="2" max="2" width="32.57421875" style="0" customWidth="1"/>
    <col min="3" max="3" width="18.140625" style="0" customWidth="1"/>
    <col min="4" max="4" width="25.140625" style="0" customWidth="1"/>
    <col min="5" max="5" width="21.57421875" style="0" customWidth="1"/>
    <col min="6" max="6" width="25.421875" style="0" customWidth="1"/>
    <col min="7" max="7" width="9.421875" style="0" customWidth="1"/>
    <col min="8" max="8" width="8.00390625" style="0" customWidth="1"/>
    <col min="9" max="9" width="6.421875" style="0" customWidth="1"/>
  </cols>
  <sheetData>
    <row r="1" s="176" customFormat="1" ht="15"/>
    <row r="2" s="176" customFormat="1" ht="69" customHeight="1"/>
    <row r="3" spans="2:10" s="176" customFormat="1" ht="37" customHeight="1">
      <c r="B3" s="341" t="s">
        <v>198</v>
      </c>
      <c r="C3" s="341"/>
      <c r="D3" s="341"/>
      <c r="E3" s="341"/>
      <c r="F3" s="341"/>
      <c r="G3" s="71"/>
      <c r="H3" s="71"/>
      <c r="I3" s="71"/>
      <c r="J3" s="14"/>
    </row>
    <row r="4" spans="2:10" s="176" customFormat="1" ht="15.5">
      <c r="B4" s="70"/>
      <c r="C4" s="70"/>
      <c r="D4" s="70"/>
      <c r="E4" s="70"/>
      <c r="F4" s="70"/>
      <c r="G4" s="70"/>
      <c r="H4" s="70"/>
      <c r="I4" s="70"/>
      <c r="J4" s="14"/>
    </row>
    <row r="5" spans="2:8" s="176" customFormat="1" ht="15" customHeight="1">
      <c r="B5" s="171" t="s">
        <v>197</v>
      </c>
      <c r="C5" s="70"/>
      <c r="D5" s="70"/>
      <c r="E5" s="70"/>
      <c r="F5" s="70"/>
      <c r="G5" s="70"/>
      <c r="H5" s="70"/>
    </row>
    <row r="6" spans="2:8" ht="15.5">
      <c r="B6" s="14"/>
      <c r="C6" s="14"/>
      <c r="D6" s="14"/>
      <c r="E6" s="14"/>
      <c r="F6" s="14"/>
      <c r="G6" s="14"/>
      <c r="H6" s="14"/>
    </row>
    <row r="7" spans="2:8" ht="15.75" customHeight="1" thickBot="1">
      <c r="B7" s="177" t="s">
        <v>25</v>
      </c>
      <c r="C7" s="342">
        <f>Identificação!C10</f>
        <v>0</v>
      </c>
      <c r="D7" s="342"/>
      <c r="E7" s="342"/>
      <c r="F7" s="342"/>
      <c r="G7" s="50"/>
      <c r="H7" s="53"/>
    </row>
    <row r="10" ht="22.5" customHeight="1" thickBot="1"/>
    <row r="11" spans="2:6" ht="25" customHeight="1" thickTop="1">
      <c r="B11" s="178"/>
      <c r="C11" s="179" t="s">
        <v>51</v>
      </c>
      <c r="D11" s="179" t="s">
        <v>52</v>
      </c>
      <c r="E11" s="180" t="s">
        <v>85</v>
      </c>
      <c r="F11" s="181" t="s">
        <v>53</v>
      </c>
    </row>
    <row r="12" spans="2:6" ht="25" customHeight="1">
      <c r="B12" s="182" t="s">
        <v>54</v>
      </c>
      <c r="C12" s="183">
        <f>'Comp. Cient.'!I43</f>
        <v>0</v>
      </c>
      <c r="D12" s="183">
        <f>'Comp. Cient.'!J43</f>
        <v>0</v>
      </c>
      <c r="E12" s="184">
        <v>0.45</v>
      </c>
      <c r="F12" s="185">
        <f>D12*E12</f>
        <v>0</v>
      </c>
    </row>
    <row r="13" spans="2:6" ht="25" customHeight="1">
      <c r="B13" s="182" t="s">
        <v>55</v>
      </c>
      <c r="C13" s="183">
        <f>'Comp. Ped.'!J29</f>
        <v>0</v>
      </c>
      <c r="D13" s="183">
        <f>'Comp. Ped.'!K29</f>
        <v>0</v>
      </c>
      <c r="E13" s="184">
        <v>0.45</v>
      </c>
      <c r="F13" s="185">
        <f aca="true" t="shared" si="0" ref="F13:F14">D13*E13</f>
        <v>0</v>
      </c>
    </row>
    <row r="14" spans="2:6" ht="25" customHeight="1" thickBot="1">
      <c r="B14" s="182" t="s">
        <v>56</v>
      </c>
      <c r="C14" s="183">
        <f>'Comp. Org.'!I27</f>
        <v>0</v>
      </c>
      <c r="D14" s="183">
        <f>'Comp. Org.'!J27</f>
        <v>0</v>
      </c>
      <c r="E14" s="184">
        <v>0.1</v>
      </c>
      <c r="F14" s="185">
        <f t="shared" si="0"/>
        <v>0</v>
      </c>
    </row>
    <row r="15" spans="2:6" ht="16" thickBot="1">
      <c r="B15" s="186" t="s">
        <v>57</v>
      </c>
      <c r="C15" s="187">
        <f>SUM(C12:C14)</f>
        <v>0</v>
      </c>
      <c r="D15" s="187">
        <f>SUM(D12:D14)</f>
        <v>0</v>
      </c>
      <c r="E15" s="188"/>
      <c r="F15" s="189">
        <f>SUM(F12:F14)</f>
        <v>0</v>
      </c>
    </row>
  </sheetData>
  <sheetProtection algorithmName="SHA-512" hashValue="yTqIi/3v220QK9OTVQSH7wYwYxboSyQVJYTeR+O4B3mxZESnOc/iUYOENAEir4Krk4OZEGqUgIbksuelYkouLg==" saltValue="nRMH8Stkp6eT2HLzqi8iFA==" spinCount="100000" sheet="1" objects="1" scenarios="1"/>
  <mergeCells count="2">
    <mergeCell ref="B3:F3"/>
    <mergeCell ref="C7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Presidente do Juri</Manager>
  <Company>IPC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Grelha de Teatro</dc:title>
  <dc:subject/>
  <dc:creator>ESEC-CONCURSOS</dc:creator>
  <cp:keywords/>
  <dc:description/>
  <cp:lastModifiedBy>Maria Inês de Almeida</cp:lastModifiedBy>
  <cp:lastPrinted>2021-10-26T14:00:06Z</cp:lastPrinted>
  <dcterms:created xsi:type="dcterms:W3CDTF">2010-06-22T17:24:01Z</dcterms:created>
  <dcterms:modified xsi:type="dcterms:W3CDTF">2023-03-09T14:36:12Z</dcterms:modified>
  <cp:category/>
  <cp:version/>
  <cp:contentType/>
  <cp:contentStatus/>
</cp:coreProperties>
</file>