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290" tabRatio="500" activeTab="0"/>
  </bookViews>
  <sheets>
    <sheet name=" identification" sheetId="3" r:id="rId1"/>
    <sheet name="criteria" sheetId="1" r:id="rId2"/>
  </sheets>
  <definedNames/>
  <calcPr calcId="162913"/>
</workbook>
</file>

<file path=xl/sharedStrings.xml><?xml version="1.0" encoding="utf-8"?>
<sst xmlns="http://schemas.openxmlformats.org/spreadsheetml/2006/main" count="419" uniqueCount="315">
  <si>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</si>
  <si>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</si>
  <si>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</si>
  <si>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</si>
  <si>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</si>
  <si>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</si>
  <si>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</si>
  <si>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</si>
  <si>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</si>
  <si>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</si>
  <si>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</si>
  <si>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</si>
  <si>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</si>
  <si>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</si>
  <si>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</si>
  <si>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</si>
  <si>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</si>
  <si>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</si>
  <si>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</si>
  <si>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</si>
  <si>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</si>
  <si>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</si>
  <si>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</si>
  <si>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</si>
  <si>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</si>
  <si>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</si>
  <si>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</si>
  <si>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</si>
  <si>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</si>
  <si>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</si>
  <si>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poster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</si>
  <si>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</si>
  <si>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</si>
  <si>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</si>
  <si>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</si>
  <si>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</si>
  <si>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</si>
  <si>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</si>
  <si>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</si>
  <si>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</si>
  <si>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</si>
  <si>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</si>
  <si>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</si>
  <si>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</si>
  <si>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</si>
  <si>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</si>
  <si>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</si>
  <si>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</si>
  <si>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</si>
  <si>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</si>
  <si>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</si>
  <si>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</si>
  <si>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</si>
  <si>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</si>
  <si>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</si>
  <si>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</si>
  <si>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</si>
  <si>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</si>
  <si>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</si>
  <si>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</si>
  <si>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</si>
  <si>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</si>
  <si>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</si>
  <si>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</si>
  <si>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</si>
  <si>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OA6</t>
  </si>
  <si>
    <t>OA7</t>
  </si>
  <si>
    <t>OA8</t>
  </si>
  <si>
    <t>OA9</t>
  </si>
  <si>
    <t>OA10</t>
  </si>
  <si>
    <t>OA11</t>
  </si>
  <si>
    <t>OA12</t>
  </si>
  <si>
    <t>OA13</t>
  </si>
  <si>
    <t>OA14</t>
  </si>
  <si>
    <t>OA15</t>
  </si>
  <si>
    <t>OA16</t>
  </si>
  <si>
    <t>OA17</t>
  </si>
  <si>
    <t>OA18</t>
  </si>
  <si>
    <t>OA19</t>
  </si>
  <si>
    <t>OA20</t>
  </si>
  <si>
    <t>OA21</t>
  </si>
  <si>
    <t>OA22</t>
  </si>
  <si>
    <t>OA23</t>
  </si>
  <si>
    <t>OA24</t>
  </si>
  <si>
    <t>OA25</t>
  </si>
  <si>
    <t>OA26</t>
  </si>
  <si>
    <t>iii) Membro efetivo de unidade de investigação</t>
  </si>
  <si>
    <t>OA27</t>
  </si>
  <si>
    <t>iv) Membro não efetivo de unidade de investigação (mestre) ou colaborador (doutorado)</t>
  </si>
  <si>
    <t>OA28</t>
  </si>
  <si>
    <t>OA29</t>
  </si>
  <si>
    <t>OA30</t>
  </si>
  <si>
    <t>Sub total</t>
  </si>
  <si>
    <t>Total</t>
  </si>
  <si>
    <t>e-mail:</t>
  </si>
  <si>
    <t>2</t>
  </si>
  <si>
    <t>1</t>
  </si>
  <si>
    <t>1,5</t>
  </si>
  <si>
    <t>0,5</t>
  </si>
  <si>
    <t>OA1</t>
  </si>
  <si>
    <t>OA2</t>
  </si>
  <si>
    <t>OA3</t>
  </si>
  <si>
    <t>OA4</t>
  </si>
  <si>
    <t>OA5</t>
  </si>
  <si>
    <t>1 - TECHNICAL AND SCIENTIFIC COMPONENT (Weighting 60%)</t>
  </si>
  <si>
    <t>A. Academic degrees and titles</t>
  </si>
  <si>
    <t>Dimension</t>
  </si>
  <si>
    <t xml:space="preserve"> Items  </t>
  </si>
  <si>
    <t>iv) MSc</t>
  </si>
  <si>
    <t>v) Pre-Bologna BSc Hons</t>
  </si>
  <si>
    <t>vi) Post-Bologna BSc Hons</t>
  </si>
  <si>
    <r>
      <t xml:space="preserve">vii) 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ther higher education training</t>
    </r>
  </si>
  <si>
    <t>I. Academic qualifications and other training</t>
  </si>
  <si>
    <t xml:space="preserve"> </t>
  </si>
  <si>
    <t>- Veterinary Nursing</t>
  </si>
  <si>
    <t xml:space="preserve"> - Post-graduation in Veterinary Medicine or Veterinary Sciences  (minimum of 60 ECT)</t>
  </si>
  <si>
    <t xml:space="preserve"> - Other related area </t>
  </si>
  <si>
    <t>- Veterinary Sciences area</t>
  </si>
  <si>
    <t xml:space="preserve"> - Veterinary Sciences area (CNAEF 64) </t>
  </si>
  <si>
    <t xml:space="preserve"> - Veterinary Medicine</t>
  </si>
  <si>
    <r>
      <t xml:space="preserve"> -</t>
    </r>
    <r>
      <rPr>
        <sz val="11"/>
        <color rgb="FF000000"/>
        <rFont val="Calibri"/>
        <family val="2"/>
      </rPr>
      <t xml:space="preserve"> Other related areas</t>
    </r>
  </si>
  <si>
    <t>- Other related areas</t>
  </si>
  <si>
    <t>-  Veterinary Medicine</t>
  </si>
  <si>
    <t xml:space="preserve"> - Post-graduation in related areas (minimum of 60 ECT)</t>
  </si>
  <si>
    <t>ii) Specialist title (DL nº 206/2009 de 31 de Agosto/Official Journal No. 206/2009 of 31 august)</t>
  </si>
  <si>
    <t>40PTS MAX.</t>
  </si>
  <si>
    <r>
      <t xml:space="preserve">viii) Specialist by the </t>
    </r>
    <r>
      <rPr>
        <b/>
        <i/>
        <sz val="11"/>
        <color rgb="FF000000"/>
        <rFont val="Calibri"/>
        <family val="2"/>
      </rPr>
      <t>European Board of Veterinary Specialization</t>
    </r>
    <r>
      <rPr>
        <b/>
        <sz val="11"/>
        <color rgb="FF000000"/>
        <rFont val="Calibri"/>
        <family val="2"/>
      </rPr>
      <t xml:space="preserve"> or similar entity </t>
    </r>
  </si>
  <si>
    <t>B. Other training (5 PTS Max.)</t>
  </si>
  <si>
    <t>- 1st cycle of integrated MSc in Veterinary Medicine</t>
  </si>
  <si>
    <t>C. Technical and scientific publications</t>
  </si>
  <si>
    <t>a) In journals</t>
  </si>
  <si>
    <t xml:space="preserve">i )  Article in ISI/Scopus-indexed scientific journal </t>
  </si>
  <si>
    <t>ii) Article in other scientific journal</t>
  </si>
  <si>
    <t>b) In book form</t>
  </si>
  <si>
    <t xml:space="preserve"> i) Article in international scientific event minute book</t>
  </si>
  <si>
    <t>c) Publication of articles in international scientific events minute books</t>
  </si>
  <si>
    <t xml:space="preserve"> ii) Article in national scientific event minute book</t>
  </si>
  <si>
    <t>d) Publication of abstract in scientific meeting  minute book</t>
  </si>
  <si>
    <t>i ) Abstract in  book edited by national/international scientific meeting</t>
  </si>
  <si>
    <t>i) International technical and scientific event</t>
  </si>
  <si>
    <t>ii) National technical and scientific event</t>
  </si>
  <si>
    <t>e) Lecture/Talk, as a guest</t>
  </si>
  <si>
    <t>f)  Oral presentation in technical and scientific events</t>
  </si>
  <si>
    <t>i )  International technical and scientific event</t>
  </si>
  <si>
    <t>ii)  National technical and scientific event</t>
  </si>
  <si>
    <t xml:space="preserve">g)  Poster presentation in international/national technical and scientific event </t>
  </si>
  <si>
    <t>h) Review of scientific articles</t>
  </si>
  <si>
    <t>i) ISI journals (Scopus or Web of Knowledge listed/reported)</t>
  </si>
  <si>
    <t xml:space="preserve">ii) Other journals </t>
  </si>
  <si>
    <t>III) Editor or co-editor of scientific multi-authored work</t>
  </si>
  <si>
    <t xml:space="preserve">a) Scientific coordination of national/international   I&amp;D projects </t>
  </si>
  <si>
    <t>c) Supervision or co-supervision of completed doctorate or post-doctorate programme</t>
  </si>
  <si>
    <t xml:space="preserve">d) Examiner of Ph.D. theses, specialist title exams, or other examinations arising from tender procedures for higher education teaching staff </t>
  </si>
  <si>
    <t>a) Merit scholarships</t>
  </si>
  <si>
    <t>a) Organization of technical and scientifical events</t>
  </si>
  <si>
    <t>b) Participation in scientific committees</t>
  </si>
  <si>
    <t>2-  PEDAGOGICAL COMPONENT (Weighting 30%)</t>
  </si>
  <si>
    <t>I - Teaching professional experience</t>
  </si>
  <si>
    <t>Coordination and Pedagogical Practice</t>
  </si>
  <si>
    <t xml:space="preserve"> (relevant to the tender area)</t>
  </si>
  <si>
    <t>a) Pedagogical experience in higher education</t>
  </si>
  <si>
    <r>
      <t xml:space="preserve">b) Average number of Organized or Supervised Course Units (UC) taught at higher education level </t>
    </r>
    <r>
      <rPr>
        <i/>
        <sz val="10"/>
        <color rgb="FF000000"/>
        <rFont val="Calibri"/>
        <family val="2"/>
      </rPr>
      <t>(total sum of number of organized or supervised CU over teaching years/Number of  full academic years teaching)</t>
    </r>
  </si>
  <si>
    <t>i) in Ph.D/Master courses</t>
  </si>
  <si>
    <t>ii) in BSc Hons courses</t>
  </si>
  <si>
    <t xml:space="preserve"> i ) in Master courses</t>
  </si>
  <si>
    <t>i)  in Master courses</t>
  </si>
  <si>
    <t xml:space="preserve"> ii) in BSc Hons courses</t>
  </si>
  <si>
    <t xml:space="preserve">a) Teaching training courses and others  not included in the calculation of the teaching staff service distribution in higher education </t>
  </si>
  <si>
    <t>b) Pedagogical natured professional certification</t>
  </si>
  <si>
    <t>d) ISBN- assigned pedagogical publications</t>
  </si>
  <si>
    <t>e)  Teaching within the Erasmus Teaching Mobility Programme</t>
  </si>
  <si>
    <t>Unit</t>
  </si>
  <si>
    <t>Score</t>
  </si>
  <si>
    <t>Elements to be considered</t>
  </si>
  <si>
    <t>Applicant's score</t>
  </si>
  <si>
    <t>Applicant's self-assessment</t>
  </si>
  <si>
    <t>degree</t>
  </si>
  <si>
    <t>title</t>
  </si>
  <si>
    <t>course</t>
  </si>
  <si>
    <t>title to date</t>
  </si>
  <si>
    <t>article</t>
  </si>
  <si>
    <t>book</t>
  </si>
  <si>
    <t>abstract</t>
  </si>
  <si>
    <t>lecture/talk</t>
  </si>
  <si>
    <t>presentation</t>
  </si>
  <si>
    <t>project</t>
  </si>
  <si>
    <t>thesis</t>
  </si>
  <si>
    <t>thesis/exam</t>
  </si>
  <si>
    <t>scolarship</t>
  </si>
  <si>
    <t>prize</t>
  </si>
  <si>
    <t>event</t>
  </si>
  <si>
    <t>/year</t>
  </si>
  <si>
    <t>III - Other Pedagogical natured  Atividades</t>
  </si>
  <si>
    <t xml:space="preserve">I - Participation in management bodies of higher education </t>
  </si>
  <si>
    <t>institutions</t>
  </si>
  <si>
    <t>II - Performance evaluation</t>
  </si>
  <si>
    <t>III - Consultancy activities</t>
  </si>
  <si>
    <t xml:space="preserve">IV - Participation in boards and dissemination actions </t>
  </si>
  <si>
    <t xml:space="preserve"> and other professional  related actions</t>
  </si>
  <si>
    <t>c) President of statutory collective management bodies in higher education institutions</t>
  </si>
  <si>
    <t>d) Secretary  or vice president of statutory collective management bodies in higher education institutions</t>
  </si>
  <si>
    <t>e) Member of  statutory collective management bodies in higher education institutions</t>
  </si>
  <si>
    <t>i) PhD</t>
  </si>
  <si>
    <r>
      <t xml:space="preserve">i) Training and technical and scientific upgrading course with a minimum duration of 35 hours (2,5 Pts </t>
    </r>
    <r>
      <rPr>
        <b/>
        <sz val="10"/>
        <color rgb="FF000000"/>
        <rFont val="Calibri"/>
        <family val="2"/>
      </rPr>
      <t xml:space="preserve">Max. </t>
    </r>
    <r>
      <rPr>
        <sz val="10"/>
        <color rgb="FF000000"/>
        <rFont val="Calibri"/>
        <family val="2"/>
      </rPr>
      <t xml:space="preserve">) </t>
    </r>
  </si>
  <si>
    <t>i) Author/co-author of entire work/published book</t>
  </si>
  <si>
    <t>iI)  Author/co-author of work chapter/published book</t>
  </si>
  <si>
    <t>II. Technical and Scientific Production</t>
  </si>
  <si>
    <t>III. Participation in advanced scientific/pedagogical projects</t>
  </si>
  <si>
    <t>(relevant to the area of  Veterinary Sciences)</t>
  </si>
  <si>
    <t>5 PTS MAX.</t>
  </si>
  <si>
    <t xml:space="preserve"> 5PTS MAX.</t>
  </si>
  <si>
    <t>IV. Merit recognition/distinctions</t>
  </si>
  <si>
    <t>b) Participation in  national/international I&amp;D projects</t>
  </si>
  <si>
    <t xml:space="preserve">b) Individual international prizes or distinctions </t>
  </si>
  <si>
    <t xml:space="preserve">c) Individual national prizes or distinctions </t>
  </si>
  <si>
    <t xml:space="preserve">d) Team international prizes or distinctions </t>
  </si>
  <si>
    <t xml:space="preserve">e) Team national prizes and distinctions </t>
  </si>
  <si>
    <t xml:space="preserve">V. Organization and participation in </t>
  </si>
  <si>
    <t>technical and scientific events</t>
  </si>
  <si>
    <t>(relevant to the area of Veterinary Sciences)</t>
  </si>
  <si>
    <t xml:space="preserve"> 5 PTS MAX.</t>
  </si>
  <si>
    <t>Proven clinical work experience in  Veterinary Medicine</t>
  </si>
  <si>
    <t>VI.  Professional Experience
40 PTS MAX.</t>
  </si>
  <si>
    <t>chapter</t>
  </si>
  <si>
    <r>
      <t xml:space="preserve">(relevant to the tender area)                                                                </t>
    </r>
    <r>
      <rPr>
        <b/>
        <sz val="11"/>
        <color rgb="FF000000"/>
        <rFont val="Calibri"/>
        <family val="2"/>
      </rPr>
      <t xml:space="preserve"> 60PTS MAX.</t>
    </r>
  </si>
  <si>
    <t>per full academic year teaching</t>
  </si>
  <si>
    <t>adds to teaching</t>
  </si>
  <si>
    <t>Ref./academic year</t>
  </si>
  <si>
    <t xml:space="preserve">iii) in higher technical and vocational courses </t>
  </si>
  <si>
    <t>in higher technical and vocational courses</t>
  </si>
  <si>
    <t>b) Examiner of theses /internship reports/final reports  at higher education institutions</t>
  </si>
  <si>
    <t>a) Supervision or co-supervision of internships/final reports at higher education institutions</t>
  </si>
  <si>
    <t xml:space="preserve">II - Supervision and examination of final internship reports </t>
  </si>
  <si>
    <t>completed internship</t>
  </si>
  <si>
    <t>jury board member</t>
  </si>
  <si>
    <t>c) Supervision of professional internships</t>
  </si>
  <si>
    <t>d) Examiner as member of professional internship jury board</t>
  </si>
  <si>
    <t>internship</t>
  </si>
  <si>
    <t>Subtotal</t>
  </si>
  <si>
    <t xml:space="preserve">Technical and Scientific Component Total </t>
  </si>
  <si>
    <t>Pedagogical component total</t>
  </si>
  <si>
    <t>Other relevant activities total</t>
  </si>
  <si>
    <t>20 PTS MAX.</t>
  </si>
  <si>
    <t>minimum of 10 hours</t>
  </si>
  <si>
    <t>certificate</t>
  </si>
  <si>
    <t>laboratory</t>
  </si>
  <si>
    <t>action</t>
  </si>
  <si>
    <t>publication</t>
  </si>
  <si>
    <t>mobility</t>
  </si>
  <si>
    <t>c) Creator or responsible for teaching support facilities management (laboratories)</t>
  </si>
  <si>
    <t xml:space="preserve"> 15 PTS MAX.</t>
  </si>
  <si>
    <t>15 PTS MAX.</t>
  </si>
  <si>
    <t>25 PTS MAX.</t>
  </si>
  <si>
    <t xml:space="preserve"> 10 PTS MAX.</t>
  </si>
  <si>
    <t xml:space="preserve">full year </t>
  </si>
  <si>
    <t>year</t>
  </si>
  <si>
    <t xml:space="preserve"> work/project</t>
  </si>
  <si>
    <t>a) Teaching performance evaluation (2010 - to date)</t>
  </si>
  <si>
    <t>i) Classification level: "Excelent"</t>
  </si>
  <si>
    <t>ii) Classification level:"Very Good"</t>
  </si>
  <si>
    <t>b) Non teaching activities evaluation (2010 - to date)</t>
  </si>
  <si>
    <t>i) Classification level: "Excellent"</t>
  </si>
  <si>
    <t>a) Member of higher education institution managing board</t>
  </si>
  <si>
    <t>ii) Classification level: "Very Good"</t>
  </si>
  <si>
    <t>V - Participation in committees, work teams,</t>
  </si>
  <si>
    <t>a) Responsible for/leader of  works/projects</t>
  </si>
  <si>
    <t>b)Team  member /co-author of works/projects</t>
  </si>
  <si>
    <t>a) Member of tender  selection boards</t>
  </si>
  <si>
    <t>tender</t>
  </si>
  <si>
    <t>i) recruitment tender process</t>
  </si>
  <si>
    <t>VI - Participation in  Veterinary Medical Service Unit Management</t>
  </si>
  <si>
    <t>(VMSU)</t>
  </si>
  <si>
    <t>ii) public tender process for  public contracts (goods, services, and works)</t>
  </si>
  <si>
    <t>b) Participation in technical, scientific, or institutional dissemination actions</t>
  </si>
  <si>
    <t>a) Participation in accreditation or evaluation processes and  audits</t>
  </si>
  <si>
    <t xml:space="preserve">i ) Member of higher education course accreditation or self-evaluation team </t>
  </si>
  <si>
    <t>per course</t>
  </si>
  <si>
    <t>ii) Participation in Veterinary Sciences related audits</t>
  </si>
  <si>
    <t>full year</t>
  </si>
  <si>
    <t>b) Participation in work teams /technical-natured committees, by appointment  of competent body</t>
  </si>
  <si>
    <t xml:space="preserve"> team/committee</t>
  </si>
  <si>
    <t>c) Organization of open/lifelong training/  other non-degree awarding courses</t>
  </si>
  <si>
    <t>d) Registered patents or regulations</t>
  </si>
  <si>
    <t xml:space="preserve"> patent/regulation</t>
  </si>
  <si>
    <t>e)  Professional certifications</t>
  </si>
  <si>
    <t>i) issued by  international entity</t>
  </si>
  <si>
    <t xml:space="preserve"> ii) issued by  national entity</t>
  </si>
  <si>
    <t>certification</t>
  </si>
  <si>
    <t>g) Participation in Research Units</t>
  </si>
  <si>
    <t>f) Participation international mobility programmes, for organizational purposes</t>
  </si>
  <si>
    <t xml:space="preserve">i ) Scientific coordinator of Research Unit </t>
  </si>
  <si>
    <t>ii) Member of Research Unit Executive Committee (no parallel score with member score)</t>
  </si>
  <si>
    <t>a) Veterinary practice Clinical Director</t>
  </si>
  <si>
    <t>b) Veterinary clinic Clinical Director</t>
  </si>
  <si>
    <t>c) Veterinary hospital Clinical Director</t>
  </si>
  <si>
    <r>
      <t xml:space="preserve">ii) Training and technical and scientific upgrading course less than 35 hours long </t>
    </r>
    <r>
      <rPr>
        <b/>
        <sz val="10"/>
        <color rgb="FF000000"/>
        <rFont val="Calibri"/>
        <family val="2"/>
      </rPr>
      <t>(2,5 Pts Max.</t>
    </r>
    <r>
      <rPr>
        <sz val="10"/>
        <color rgb="FF000000"/>
        <rFont val="Calibri"/>
        <family val="2"/>
      </rPr>
      <t xml:space="preserve">) </t>
    </r>
  </si>
  <si>
    <t>iii) Integrated MSc -  not scoring on "vi) Post-Bologna BSc Hons - no score on "VI) Post Bologna BSc Hons</t>
  </si>
  <si>
    <t>b) Course coordinator or  Head of department in higher  education institutions</t>
  </si>
  <si>
    <t>Opinion</t>
  </si>
  <si>
    <t>opinion</t>
  </si>
  <si>
    <t>d) Member  of OBEA/other organism (within the scope of Directive 2010/63/EU ) or Ethics  Committee</t>
  </si>
  <si>
    <t>Candidate's name:</t>
  </si>
  <si>
    <t xml:space="preserve">Providing the e-mail adress implies consent to its use in future communications </t>
  </si>
  <si>
    <t>Academic Qualifications</t>
  </si>
  <si>
    <t>Education Area</t>
  </si>
  <si>
    <t>Specialisation</t>
  </si>
  <si>
    <t>Institution</t>
  </si>
  <si>
    <t>Year</t>
  </si>
  <si>
    <t>Doctorate:</t>
  </si>
  <si>
    <t>Specialist Title</t>
  </si>
  <si>
    <t>Current professional status:</t>
  </si>
  <si>
    <t>Institution:</t>
  </si>
  <si>
    <t>International documentary competition | Adjunct Professor in the subject area of ​​Animal and Veterinary Science | ESAC - PRPD/11/2022</t>
  </si>
  <si>
    <t>SELECTION CRITERIA AND APPLICANT'S CURRICULAR ELEMENTS GRADING</t>
  </si>
  <si>
    <t>3 - OTHER RELEVANT ACTIVITIES (Wheighting 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</si>
</sst>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548235"/>
      <name val="Calibri"/>
      <family val="2"/>
    </font>
    <font>
      <b/>
      <sz val="11"/>
      <color rgb="FF000000"/>
      <name val="Calibri"/>
      <family val="2"/>
    </font>
    <font>
      <b/>
      <sz val="16"/>
      <color rgb="FF548235"/>
      <name val="Calibri"/>
      <family val="2"/>
    </font>
    <font>
      <b/>
      <sz val="12"/>
      <color rgb="FF000000"/>
      <name val="Calibri"/>
      <family val="2"/>
    </font>
    <font>
      <b/>
      <sz val="12"/>
      <color rgb="FF548235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i/>
      <sz val="11"/>
      <color rgb="FF000000"/>
      <name val="Calibri"/>
      <family val="2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sz val="11"/>
      <color rgb="FF548235"/>
      <name val="Calibri"/>
      <family val="2"/>
    </font>
    <font>
      <b/>
      <sz val="12"/>
      <name val="Calibri"/>
      <family val="2"/>
    </font>
    <font>
      <sz val="14"/>
      <color rgb="FF000000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b/>
      <sz val="11"/>
      <color rgb="FFFF0000"/>
      <name val="Calibri"/>
      <family val="2"/>
    </font>
    <font>
      <sz val="14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i/>
      <sz val="11"/>
      <name val="Calibri"/>
      <family val="2"/>
    </font>
  </fonts>
  <fills count="14">
    <fill>
      <patternFill/>
    </fill>
    <fill>
      <patternFill patternType="gray125"/>
    </fill>
    <fill>
      <patternFill patternType="solid">
        <fgColor rgb="FFDEEBF7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85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2" fontId="3" fillId="0" borderId="0" xfId="0" applyNumberFormat="1" applyFont="1"/>
    <xf numFmtId="49" fontId="4" fillId="0" borderId="0" xfId="0" applyNumberFormat="1" applyFont="1"/>
    <xf numFmtId="49" fontId="4" fillId="2" borderId="0" xfId="0" applyNumberFormat="1" applyFont="1" applyFill="1"/>
    <xf numFmtId="49" fontId="0" fillId="2" borderId="0" xfId="0" applyNumberFormat="1" applyFill="1" applyAlignment="1">
      <alignment horizontal="center"/>
    </xf>
    <xf numFmtId="2" fontId="5" fillId="0" borderId="0" xfId="0" applyNumberFormat="1" applyFont="1"/>
    <xf numFmtId="49" fontId="0" fillId="2" borderId="0" xfId="0" applyNumberFormat="1" applyFill="1" applyAlignment="1">
      <alignment horizontal="center" vertical="center"/>
    </xf>
    <xf numFmtId="49" fontId="0" fillId="2" borderId="0" xfId="0" applyNumberFormat="1" applyFill="1"/>
    <xf numFmtId="49" fontId="6" fillId="2" borderId="1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49" fontId="6" fillId="0" borderId="0" xfId="0" applyNumberFormat="1" applyFont="1"/>
    <xf numFmtId="2" fontId="7" fillId="0" borderId="0" xfId="0" applyNumberFormat="1" applyFont="1"/>
    <xf numFmtId="49" fontId="0" fillId="2" borderId="4" xfId="0" applyNumberFormat="1" applyFill="1" applyBorder="1"/>
    <xf numFmtId="49" fontId="0" fillId="2" borderId="2" xfId="0" applyNumberFormat="1" applyFill="1" applyBorder="1" applyAlignment="1">
      <alignment horizontal="center" vertical="center"/>
    </xf>
    <xf numFmtId="49" fontId="4" fillId="2" borderId="2" xfId="0" applyNumberFormat="1" applyFont="1" applyFill="1" applyBorder="1"/>
    <xf numFmtId="49" fontId="8" fillId="2" borderId="2" xfId="0" applyNumberFormat="1" applyFon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5" xfId="0" applyNumberFormat="1" applyFill="1" applyBorder="1"/>
    <xf numFmtId="49" fontId="8" fillId="2" borderId="2" xfId="0" applyNumberFormat="1" applyFont="1" applyFill="1" applyBorder="1"/>
    <xf numFmtId="0" fontId="4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/>
    <xf numFmtId="49" fontId="10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49" fontId="11" fillId="2" borderId="2" xfId="0" applyNumberFormat="1" applyFont="1" applyFill="1" applyBorder="1"/>
    <xf numFmtId="49" fontId="9" fillId="2" borderId="2" xfId="0" applyNumberFormat="1" applyFont="1" applyFill="1" applyBorder="1" applyAlignment="1">
      <alignment horizontal="center"/>
    </xf>
    <xf numFmtId="49" fontId="0" fillId="2" borderId="6" xfId="0" applyNumberFormat="1" applyFill="1" applyBorder="1"/>
    <xf numFmtId="0" fontId="8" fillId="2" borderId="2" xfId="0" applyFont="1" applyFill="1" applyBorder="1"/>
    <xf numFmtId="49" fontId="0" fillId="0" borderId="7" xfId="0" applyNumberFormat="1" applyBorder="1"/>
    <xf numFmtId="49" fontId="0" fillId="0" borderId="7" xfId="0" applyNumberFormat="1" applyBorder="1" applyAlignment="1">
      <alignment horizontal="center" vertical="center"/>
    </xf>
    <xf numFmtId="0" fontId="8" fillId="0" borderId="7" xfId="0" applyFont="1" applyBorder="1"/>
    <xf numFmtId="49" fontId="8" fillId="0" borderId="7" xfId="0" applyNumberFormat="1" applyFon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4" fillId="2" borderId="8" xfId="0" applyNumberFormat="1" applyFont="1" applyFill="1" applyBorder="1"/>
    <xf numFmtId="49" fontId="4" fillId="2" borderId="6" xfId="0" applyNumberFormat="1" applyFont="1" applyFill="1" applyBorder="1"/>
    <xf numFmtId="49" fontId="4" fillId="2" borderId="5" xfId="0" applyNumberFormat="1" applyFont="1" applyFill="1" applyBorder="1"/>
    <xf numFmtId="49" fontId="0" fillId="2" borderId="5" xfId="0" applyNumberFormat="1" applyFill="1" applyBorder="1" applyAlignment="1">
      <alignment horizontal="center"/>
    </xf>
    <xf numFmtId="49" fontId="0" fillId="2" borderId="9" xfId="0" applyNumberFormat="1" applyFill="1" applyBorder="1"/>
    <xf numFmtId="49" fontId="8" fillId="0" borderId="0" xfId="0" applyNumberFormat="1" applyFont="1" applyAlignment="1">
      <alignment horizontal="center"/>
    </xf>
    <xf numFmtId="49" fontId="0" fillId="2" borderId="5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/>
    </xf>
    <xf numFmtId="49" fontId="8" fillId="0" borderId="7" xfId="0" applyNumberFormat="1" applyFont="1" applyBorder="1"/>
    <xf numFmtId="49" fontId="8" fillId="0" borderId="0" xfId="0" applyNumberFormat="1" applyFont="1"/>
    <xf numFmtId="49" fontId="0" fillId="3" borderId="0" xfId="0" applyNumberFormat="1" applyFill="1"/>
    <xf numFmtId="49" fontId="8" fillId="3" borderId="0" xfId="0" applyNumberFormat="1" applyFont="1" applyFill="1" applyAlignment="1">
      <alignment horizontal="center"/>
    </xf>
    <xf numFmtId="49" fontId="0" fillId="3" borderId="0" xfId="0" applyNumberFormat="1" applyFill="1" applyAlignment="1">
      <alignment horizontal="center"/>
    </xf>
    <xf numFmtId="49" fontId="4" fillId="3" borderId="0" xfId="0" applyNumberFormat="1" applyFont="1" applyFill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/>
    </xf>
    <xf numFmtId="49" fontId="13" fillId="3" borderId="2" xfId="0" applyNumberFormat="1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center"/>
    </xf>
    <xf numFmtId="49" fontId="0" fillId="3" borderId="2" xfId="0" applyNumberForma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vertical="center"/>
    </xf>
    <xf numFmtId="49" fontId="8" fillId="3" borderId="2" xfId="0" applyNumberFormat="1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49" fontId="4" fillId="3" borderId="2" xfId="0" applyNumberFormat="1" applyFont="1" applyFill="1" applyBorder="1" applyAlignment="1">
      <alignment wrapText="1"/>
    </xf>
    <xf numFmtId="49" fontId="8" fillId="3" borderId="2" xfId="0" applyNumberFormat="1" applyFont="1" applyFill="1" applyBorder="1" applyAlignment="1">
      <alignment horizontal="center"/>
    </xf>
    <xf numFmtId="49" fontId="0" fillId="3" borderId="5" xfId="0" applyNumberFormat="1" applyFill="1" applyBorder="1" applyAlignment="1">
      <alignment horizontal="center" wrapText="1"/>
    </xf>
    <xf numFmtId="49" fontId="8" fillId="3" borderId="2" xfId="0" applyNumberFormat="1" applyFont="1" applyFill="1" applyBorder="1"/>
    <xf numFmtId="49" fontId="0" fillId="3" borderId="2" xfId="0" applyNumberFormat="1" applyFill="1" applyBorder="1" applyAlignment="1">
      <alignment horizontal="center"/>
    </xf>
    <xf numFmtId="49" fontId="0" fillId="3" borderId="10" xfId="0" applyNumberFormat="1" applyFill="1" applyBorder="1"/>
    <xf numFmtId="49" fontId="4" fillId="3" borderId="8" xfId="0" applyNumberFormat="1" applyFont="1" applyFill="1" applyBorder="1" applyAlignment="1">
      <alignment horizontal="center"/>
    </xf>
    <xf numFmtId="49" fontId="4" fillId="3" borderId="2" xfId="0" applyNumberFormat="1" applyFont="1" applyFill="1" applyBorder="1"/>
    <xf numFmtId="49" fontId="0" fillId="3" borderId="6" xfId="0" applyNumberFormat="1" applyFill="1" applyBorder="1" applyAlignment="1">
      <alignment horizontal="center"/>
    </xf>
    <xf numFmtId="49" fontId="4" fillId="3" borderId="6" xfId="0" applyNumberFormat="1" applyFont="1" applyFill="1" applyBorder="1" applyAlignment="1">
      <alignment horizontal="center"/>
    </xf>
    <xf numFmtId="49" fontId="0" fillId="3" borderId="6" xfId="0" applyNumberFormat="1" applyFill="1" applyBorder="1"/>
    <xf numFmtId="49" fontId="0" fillId="0" borderId="11" xfId="0" applyNumberFormat="1" applyBorder="1"/>
    <xf numFmtId="49" fontId="4" fillId="0" borderId="7" xfId="0" applyNumberFormat="1" applyFont="1" applyBorder="1"/>
    <xf numFmtId="49" fontId="4" fillId="3" borderId="4" xfId="0" applyNumberFormat="1" applyFont="1" applyFill="1" applyBorder="1" applyAlignment="1">
      <alignment horizontal="center"/>
    </xf>
    <xf numFmtId="49" fontId="0" fillId="3" borderId="5" xfId="0" applyNumberFormat="1" applyFill="1" applyBorder="1" applyAlignment="1">
      <alignment horizontal="center"/>
    </xf>
    <xf numFmtId="49" fontId="0" fillId="3" borderId="5" xfId="0" applyNumberFormat="1" applyFill="1" applyBorder="1"/>
    <xf numFmtId="49" fontId="0" fillId="3" borderId="9" xfId="0" applyNumberFormat="1" applyFill="1" applyBorder="1"/>
    <xf numFmtId="49" fontId="0" fillId="4" borderId="0" xfId="0" applyNumberFormat="1" applyFill="1"/>
    <xf numFmtId="49" fontId="8" fillId="4" borderId="0" xfId="0" applyNumberFormat="1" applyFont="1" applyFill="1" applyAlignment="1">
      <alignment horizontal="center"/>
    </xf>
    <xf numFmtId="49" fontId="0" fillId="4" borderId="0" xfId="0" applyNumberFormat="1" applyFill="1" applyAlignment="1">
      <alignment horizontal="center"/>
    </xf>
    <xf numFmtId="49" fontId="0" fillId="4" borderId="0" xfId="0" applyNumberFormat="1" applyFill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/>
    </xf>
    <xf numFmtId="49" fontId="6" fillId="4" borderId="2" xfId="0" applyNumberFormat="1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/>
    </xf>
    <xf numFmtId="49" fontId="13" fillId="4" borderId="2" xfId="0" applyNumberFormat="1" applyFont="1" applyFill="1" applyBorder="1" applyAlignment="1">
      <alignment horizontal="center"/>
    </xf>
    <xf numFmtId="49" fontId="6" fillId="4" borderId="2" xfId="0" applyNumberFormat="1" applyFont="1" applyFill="1" applyBorder="1" applyAlignment="1">
      <alignment horizontal="center"/>
    </xf>
    <xf numFmtId="49" fontId="4" fillId="4" borderId="4" xfId="0" applyNumberFormat="1" applyFont="1" applyFill="1" applyBorder="1"/>
    <xf numFmtId="49" fontId="0" fillId="4" borderId="3" xfId="0" applyNumberForma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left"/>
    </xf>
    <xf numFmtId="49" fontId="8" fillId="4" borderId="2" xfId="0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49" fontId="4" fillId="4" borderId="5" xfId="0" applyNumberFormat="1" applyFont="1" applyFill="1" applyBorder="1" applyAlignment="1">
      <alignment horizontal="center"/>
    </xf>
    <xf numFmtId="49" fontId="4" fillId="4" borderId="2" xfId="0" applyNumberFormat="1" applyFont="1" applyFill="1" applyBorder="1"/>
    <xf numFmtId="49" fontId="0" fillId="4" borderId="2" xfId="0" applyNumberFormat="1" applyFill="1" applyBorder="1" applyAlignment="1">
      <alignment horizontal="center"/>
    </xf>
    <xf numFmtId="49" fontId="0" fillId="4" borderId="9" xfId="0" applyNumberFormat="1" applyFill="1" applyBorder="1"/>
    <xf numFmtId="49" fontId="0" fillId="4" borderId="4" xfId="0" applyNumberFormat="1" applyFill="1" applyBorder="1"/>
    <xf numFmtId="49" fontId="0" fillId="4" borderId="5" xfId="0" applyNumberFormat="1" applyFill="1" applyBorder="1"/>
    <xf numFmtId="49" fontId="8" fillId="4" borderId="2" xfId="0" applyNumberFormat="1" applyFont="1" applyFill="1" applyBorder="1"/>
    <xf numFmtId="49" fontId="4" fillId="4" borderId="9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2" fontId="3" fillId="0" borderId="4" xfId="0" applyNumberFormat="1" applyFont="1" applyBorder="1"/>
    <xf numFmtId="2" fontId="3" fillId="0" borderId="5" xfId="0" applyNumberFormat="1" applyFont="1" applyBorder="1"/>
    <xf numFmtId="2" fontId="15" fillId="0" borderId="9" xfId="0" applyNumberFormat="1" applyFont="1" applyBorder="1"/>
    <xf numFmtId="49" fontId="0" fillId="4" borderId="2" xfId="0" applyNumberFormat="1" applyFill="1" applyBorder="1" applyAlignment="1">
      <alignment horizontal="center" vertical="center"/>
    </xf>
    <xf numFmtId="49" fontId="4" fillId="4" borderId="6" xfId="0" applyNumberFormat="1" applyFont="1" applyFill="1" applyBorder="1" applyAlignment="1">
      <alignment horizontal="center"/>
    </xf>
    <xf numFmtId="49" fontId="0" fillId="4" borderId="10" xfId="0" applyNumberFormat="1" applyFill="1" applyBorder="1"/>
    <xf numFmtId="49" fontId="0" fillId="4" borderId="8" xfId="0" applyNumberFormat="1" applyFill="1" applyBorder="1"/>
    <xf numFmtId="49" fontId="0" fillId="4" borderId="6" xfId="0" applyNumberFormat="1" applyFill="1" applyBorder="1"/>
    <xf numFmtId="49" fontId="0" fillId="4" borderId="12" xfId="0" applyNumberFormat="1" applyFill="1" applyBorder="1" applyAlignment="1">
      <alignment horizontal="center"/>
    </xf>
    <xf numFmtId="2" fontId="15" fillId="0" borderId="0" xfId="0" applyNumberFormat="1" applyFont="1"/>
    <xf numFmtId="49" fontId="8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1" fontId="9" fillId="5" borderId="0" xfId="0" applyNumberFormat="1" applyFont="1" applyFill="1" applyAlignment="1">
      <alignment horizontal="center"/>
    </xf>
    <xf numFmtId="1" fontId="9" fillId="0" borderId="0" xfId="0" applyNumberFormat="1" applyFont="1" applyAlignment="1">
      <alignment horizontal="center"/>
    </xf>
    <xf numFmtId="49" fontId="16" fillId="2" borderId="3" xfId="0" applyNumberFormat="1" applyFont="1" applyFill="1" applyBorder="1" applyAlignment="1">
      <alignment horizontal="center"/>
    </xf>
    <xf numFmtId="1" fontId="11" fillId="0" borderId="2" xfId="0" applyNumberFormat="1" applyFont="1" applyBorder="1" applyAlignment="1">
      <alignment horizontal="right"/>
    </xf>
    <xf numFmtId="1" fontId="11" fillId="0" borderId="9" xfId="0" applyNumberFormat="1" applyFont="1" applyBorder="1" applyAlignment="1">
      <alignment horizontal="right"/>
    </xf>
    <xf numFmtId="2" fontId="9" fillId="0" borderId="0" xfId="0" applyNumberFormat="1" applyFont="1" applyAlignment="1">
      <alignment horizontal="center"/>
    </xf>
    <xf numFmtId="2" fontId="9" fillId="5" borderId="0" xfId="0" applyNumberFormat="1" applyFont="1" applyFill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center" vertical="center"/>
    </xf>
    <xf numFmtId="49" fontId="4" fillId="2" borderId="0" xfId="0" applyNumberFormat="1" applyFont="1" applyFill="1" applyAlignment="1">
      <alignment horizontal="center" wrapText="1"/>
    </xf>
    <xf numFmtId="49" fontId="8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1" fontId="11" fillId="0" borderId="4" xfId="0" applyNumberFormat="1" applyFont="1" applyBorder="1" applyAlignment="1">
      <alignment horizontal="right"/>
    </xf>
    <xf numFmtId="2" fontId="11" fillId="0" borderId="4" xfId="0" applyNumberFormat="1" applyFont="1" applyBorder="1" applyAlignment="1">
      <alignment horizontal="center"/>
    </xf>
    <xf numFmtId="49" fontId="4" fillId="0" borderId="1" xfId="0" applyNumberFormat="1" applyFont="1" applyBorder="1"/>
    <xf numFmtId="1" fontId="11" fillId="0" borderId="7" xfId="0" applyNumberFormat="1" applyFont="1" applyBorder="1" applyAlignment="1">
      <alignment horizontal="right"/>
    </xf>
    <xf numFmtId="49" fontId="16" fillId="2" borderId="3" xfId="0" applyNumberFormat="1" applyFont="1" applyFill="1" applyBorder="1" applyAlignment="1">
      <alignment horizontal="center"/>
    </xf>
    <xf numFmtId="49" fontId="16" fillId="6" borderId="3" xfId="0" applyNumberFormat="1" applyFont="1" applyFill="1" applyBorder="1" applyAlignment="1">
      <alignment horizontal="center"/>
    </xf>
    <xf numFmtId="49" fontId="16" fillId="6" borderId="3" xfId="0" applyNumberFormat="1" applyFont="1" applyFill="1" applyBorder="1" applyAlignment="1">
      <alignment horizontal="center"/>
    </xf>
    <xf numFmtId="1" fontId="9" fillId="7" borderId="0" xfId="0" applyNumberFormat="1" applyFont="1" applyFill="1" applyAlignment="1">
      <alignment horizontal="center"/>
    </xf>
    <xf numFmtId="2" fontId="9" fillId="7" borderId="0" xfId="0" applyNumberFormat="1" applyFont="1" applyFill="1" applyAlignment="1">
      <alignment horizontal="center"/>
    </xf>
    <xf numFmtId="49" fontId="16" fillId="8" borderId="3" xfId="0" applyNumberFormat="1" applyFont="1" applyFill="1" applyBorder="1" applyAlignment="1">
      <alignment horizontal="center"/>
    </xf>
    <xf numFmtId="49" fontId="16" fillId="8" borderId="3" xfId="0" applyNumberFormat="1" applyFont="1" applyFill="1" applyBorder="1" applyAlignment="1">
      <alignment horizontal="center"/>
    </xf>
    <xf numFmtId="1" fontId="9" fillId="9" borderId="0" xfId="0" applyNumberFormat="1" applyFont="1" applyFill="1" applyAlignment="1">
      <alignment horizontal="center"/>
    </xf>
    <xf numFmtId="2" fontId="9" fillId="9" borderId="0" xfId="0" applyNumberFormat="1" applyFont="1" applyFill="1" applyAlignment="1">
      <alignment horizontal="center"/>
    </xf>
    <xf numFmtId="49" fontId="0" fillId="0" borderId="1" xfId="0" applyNumberFormat="1" applyBorder="1" applyAlignment="1">
      <alignment horizontal="center"/>
    </xf>
    <xf numFmtId="49" fontId="17" fillId="0" borderId="0" xfId="0" applyNumberFormat="1" applyFont="1" applyAlignment="1">
      <alignment horizontal="right" vertical="center"/>
    </xf>
    <xf numFmtId="1" fontId="9" fillId="10" borderId="2" xfId="0" applyNumberFormat="1" applyFont="1" applyFill="1" applyBorder="1" applyAlignment="1">
      <alignment horizontal="center"/>
    </xf>
    <xf numFmtId="1" fontId="18" fillId="0" borderId="2" xfId="0" applyNumberFormat="1" applyFont="1" applyBorder="1" applyAlignment="1">
      <alignment horizontal="center"/>
    </xf>
    <xf numFmtId="2" fontId="18" fillId="0" borderId="2" xfId="0" applyNumberFormat="1" applyFont="1" applyBorder="1" applyAlignment="1">
      <alignment horizontal="center"/>
    </xf>
    <xf numFmtId="1" fontId="9" fillId="10" borderId="2" xfId="0" applyNumberFormat="1" applyFont="1" applyFill="1" applyBorder="1" applyAlignment="1" applyProtection="1">
      <alignment horizontal="center"/>
      <protection locked="0"/>
    </xf>
    <xf numFmtId="49" fontId="8" fillId="3" borderId="2" xfId="0" applyNumberFormat="1" applyFont="1" applyFill="1" applyBorder="1" applyAlignment="1">
      <alignment horizontal="center" vertical="center"/>
    </xf>
    <xf numFmtId="49" fontId="4" fillId="4" borderId="0" xfId="0" applyNumberFormat="1" applyFont="1" applyFill="1" applyAlignment="1">
      <alignment horizontal="center"/>
    </xf>
    <xf numFmtId="49" fontId="0" fillId="11" borderId="2" xfId="0" applyNumberFormat="1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1" fontId="11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center"/>
    </xf>
    <xf numFmtId="0" fontId="20" fillId="12" borderId="2" xfId="0" applyFont="1" applyFill="1" applyBorder="1" applyAlignment="1">
      <alignment horizontal="center"/>
    </xf>
    <xf numFmtId="49" fontId="4" fillId="12" borderId="9" xfId="0" applyNumberFormat="1" applyFont="1" applyFill="1" applyBorder="1" applyAlignment="1">
      <alignment horizontal="center"/>
    </xf>
    <xf numFmtId="49" fontId="20" fillId="12" borderId="5" xfId="0" applyNumberFormat="1" applyFont="1" applyFill="1" applyBorder="1" applyAlignment="1">
      <alignment horizontal="center"/>
    </xf>
    <xf numFmtId="49" fontId="20" fillId="12" borderId="2" xfId="0" applyNumberFormat="1" applyFont="1" applyFill="1" applyBorder="1" applyAlignment="1">
      <alignment horizontal="center" wrapText="1"/>
    </xf>
    <xf numFmtId="49" fontId="10" fillId="5" borderId="2" xfId="0" applyNumberFormat="1" applyFont="1" applyFill="1" applyBorder="1"/>
    <xf numFmtId="0" fontId="4" fillId="0" borderId="0" xfId="21" applyFont="1" applyAlignment="1">
      <alignment horizontal="right"/>
      <protection/>
    </xf>
    <xf numFmtId="0" fontId="17" fillId="0" borderId="0" xfId="0" applyFont="1"/>
    <xf numFmtId="0" fontId="22" fillId="0" borderId="0" xfId="21" applyFont="1" applyAlignment="1">
      <alignment horizontal="right" vertical="center"/>
      <protection/>
    </xf>
    <xf numFmtId="0" fontId="0" fillId="0" borderId="0" xfId="0" applyFont="1"/>
    <xf numFmtId="0" fontId="23" fillId="0" borderId="0" xfId="21" applyFont="1" applyAlignment="1">
      <alignment horizontal="right" vertical="center"/>
      <protection/>
    </xf>
    <xf numFmtId="0" fontId="23" fillId="0" borderId="0" xfId="21" applyFont="1">
      <alignment/>
      <protection/>
    </xf>
    <xf numFmtId="0" fontId="23" fillId="0" borderId="0" xfId="21" applyFont="1" applyAlignment="1">
      <alignment horizontal="right"/>
      <protection/>
    </xf>
    <xf numFmtId="0" fontId="12" fillId="13" borderId="13" xfId="21" applyFont="1" applyFill="1" applyBorder="1" applyAlignment="1" applyProtection="1">
      <alignment horizontal="center" vertical="center" wrapText="1"/>
      <protection hidden="1"/>
    </xf>
    <xf numFmtId="0" fontId="12" fillId="13" borderId="13" xfId="21" applyFont="1" applyFill="1" applyBorder="1" applyAlignment="1" applyProtection="1">
      <alignment horizontal="center" vertical="center"/>
      <protection hidden="1"/>
    </xf>
    <xf numFmtId="0" fontId="12" fillId="13" borderId="13" xfId="21" applyFont="1" applyFill="1" applyBorder="1" applyAlignment="1" applyProtection="1">
      <alignment horizontal="right"/>
      <protection hidden="1"/>
    </xf>
    <xf numFmtId="0" fontId="23" fillId="0" borderId="13" xfId="21" applyFont="1" applyBorder="1" applyProtection="1">
      <alignment/>
      <protection locked="0"/>
    </xf>
    <xf numFmtId="0" fontId="23" fillId="0" borderId="0" xfId="21" applyFont="1" applyProtection="1">
      <alignment/>
      <protection hidden="1"/>
    </xf>
    <xf numFmtId="0" fontId="24" fillId="13" borderId="13" xfId="21" applyFont="1" applyFill="1" applyBorder="1" applyAlignment="1" applyProtection="1">
      <alignment horizontal="right"/>
      <protection hidden="1"/>
    </xf>
    <xf numFmtId="49" fontId="17" fillId="0" borderId="0" xfId="0" applyNumberFormat="1" applyFont="1" applyFill="1"/>
    <xf numFmtId="0" fontId="21" fillId="0" borderId="0" xfId="20" applyFont="1" applyAlignment="1">
      <alignment vertical="center" wrapText="1"/>
      <protection/>
    </xf>
    <xf numFmtId="0" fontId="0" fillId="0" borderId="2" xfId="21" applyFont="1" applyBorder="1" applyAlignment="1" applyProtection="1">
      <alignment horizontal="center"/>
      <protection locked="0"/>
    </xf>
    <xf numFmtId="0" fontId="21" fillId="0" borderId="0" xfId="20" applyFont="1" applyAlignment="1">
      <alignment horizontal="center" vertical="center" wrapText="1"/>
      <protection/>
    </xf>
    <xf numFmtId="0" fontId="9" fillId="0" borderId="0" xfId="21" applyFont="1" applyBorder="1" applyAlignment="1">
      <alignment horizontal="center" vertical="top" wrapText="1"/>
      <protection/>
    </xf>
    <xf numFmtId="49" fontId="11" fillId="2" borderId="0" xfId="0" applyNumberFormat="1" applyFont="1" applyFill="1" applyAlignment="1">
      <alignment horizontal="center"/>
    </xf>
    <xf numFmtId="49" fontId="4" fillId="3" borderId="0" xfId="0" applyNumberFormat="1" applyFont="1" applyFill="1" applyAlignment="1">
      <alignment horizontal="center"/>
    </xf>
    <xf numFmtId="49" fontId="4" fillId="4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48235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DB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E2F0D9"/>
      <rgbColor rgb="00FFFF99"/>
      <rgbColor rgb="0099CCFF"/>
      <rgbColor rgb="00FF99CC"/>
      <rgbColor rgb="00CC99FF"/>
      <rgbColor rgb="00FFCC99"/>
      <rgbColor rgb="004472C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3"/>
  <sheetViews>
    <sheetView showGridLines="0" tabSelected="1" workbookViewId="0" topLeftCell="A1">
      <selection activeCell="D21" sqref="D21"/>
    </sheetView>
  </sheetViews>
  <sheetFormatPr defaultColWidth="9.140625" defaultRowHeight="15"/>
  <cols>
    <col min="1" max="1" width="2.57421875" style="164" customWidth="1"/>
    <col min="2" max="2" width="17.421875" style="164" customWidth="1"/>
    <col min="3" max="3" width="24.140625" style="164" customWidth="1"/>
    <col min="4" max="4" width="15.8515625" style="164" customWidth="1"/>
    <col min="5" max="5" width="16.140625" style="164" customWidth="1"/>
    <col min="6" max="7" width="14.421875" style="164" customWidth="1"/>
    <col min="8" max="8" width="15.00390625" style="164" customWidth="1"/>
    <col min="9" max="16384" width="8.7109375" style="164" customWidth="1"/>
  </cols>
  <sheetData>
    <row r="1" spans="2:17" ht="61" customHeight="1">
      <c r="B1" s="179" t="s">
        <v>312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7"/>
      <c r="O1" s="177"/>
      <c r="P1" s="177"/>
      <c r="Q1" s="177"/>
    </row>
    <row r="2" spans="2:13" ht="15"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2:13" ht="15">
      <c r="B3" s="166"/>
      <c r="C3" s="167" t="s">
        <v>301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2:13" ht="15">
      <c r="B4" s="166"/>
      <c r="C4" s="167" t="s">
        <v>94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2:13" ht="18.5" customHeight="1">
      <c r="B5" s="167"/>
      <c r="C5" s="180" t="s">
        <v>302</v>
      </c>
      <c r="D5" s="180"/>
      <c r="E5" s="180"/>
      <c r="F5" s="180"/>
      <c r="G5" s="180"/>
      <c r="H5" s="180"/>
      <c r="I5" s="180"/>
      <c r="J5" s="180"/>
      <c r="K5" s="180"/>
      <c r="L5" s="166"/>
      <c r="M5" s="166"/>
    </row>
    <row r="6" spans="2:13" ht="15">
      <c r="B6" s="168"/>
      <c r="C6" s="168"/>
      <c r="D6" s="168"/>
      <c r="E6" s="168"/>
      <c r="F6" s="168"/>
      <c r="G6" s="168"/>
      <c r="H6" s="168"/>
      <c r="I6" s="168"/>
      <c r="J6" s="166"/>
      <c r="K6" s="166"/>
      <c r="L6" s="166"/>
      <c r="M6" s="166"/>
    </row>
    <row r="7" spans="2:13" ht="15">
      <c r="B7" s="169"/>
      <c r="C7" s="170" t="s">
        <v>303</v>
      </c>
      <c r="D7" s="171" t="s">
        <v>304</v>
      </c>
      <c r="E7" s="171" t="s">
        <v>305</v>
      </c>
      <c r="F7" s="171" t="s">
        <v>306</v>
      </c>
      <c r="G7" s="171" t="s">
        <v>307</v>
      </c>
      <c r="H7" s="168"/>
      <c r="I7" s="168"/>
      <c r="J7" s="166"/>
      <c r="K7" s="166"/>
      <c r="L7" s="166"/>
      <c r="M7" s="166"/>
    </row>
    <row r="8" spans="2:13" ht="15">
      <c r="B8" s="168"/>
      <c r="C8" s="172" t="s">
        <v>308</v>
      </c>
      <c r="D8" s="173"/>
      <c r="E8" s="173"/>
      <c r="F8" s="173"/>
      <c r="G8" s="173"/>
      <c r="H8" s="168"/>
      <c r="I8" s="168"/>
      <c r="J8" s="166"/>
      <c r="K8" s="166"/>
      <c r="L8" s="166"/>
      <c r="M8" s="166"/>
    </row>
    <row r="9" spans="2:13" ht="15">
      <c r="B9" s="168"/>
      <c r="C9" s="174"/>
      <c r="D9" s="168"/>
      <c r="E9" s="168"/>
      <c r="F9" s="168"/>
      <c r="G9" s="168"/>
      <c r="H9" s="168"/>
      <c r="I9" s="168"/>
      <c r="J9" s="166"/>
      <c r="K9" s="166"/>
      <c r="L9" s="166"/>
      <c r="M9" s="166"/>
    </row>
    <row r="10" spans="2:13" ht="15">
      <c r="B10" s="169"/>
      <c r="C10" s="175" t="s">
        <v>309</v>
      </c>
      <c r="D10" s="173"/>
      <c r="E10" s="173"/>
      <c r="F10" s="173"/>
      <c r="G10" s="173"/>
      <c r="H10" s="168"/>
      <c r="I10" s="168"/>
      <c r="J10" s="166"/>
      <c r="K10" s="166"/>
      <c r="L10" s="166"/>
      <c r="M10" s="166"/>
    </row>
    <row r="11" spans="2:13" ht="15">
      <c r="B11" s="168"/>
      <c r="C11" s="168"/>
      <c r="D11" s="168"/>
      <c r="E11" s="168"/>
      <c r="F11" s="168"/>
      <c r="G11" s="168"/>
      <c r="H11" s="168"/>
      <c r="I11" s="168"/>
      <c r="J11" s="166"/>
      <c r="K11" s="166"/>
      <c r="L11" s="166"/>
      <c r="M11" s="166"/>
    </row>
    <row r="12" spans="3:13" ht="15">
      <c r="C12" s="163" t="s">
        <v>310</v>
      </c>
      <c r="D12" s="178"/>
      <c r="E12" s="178"/>
      <c r="F12" s="178"/>
      <c r="G12" s="178"/>
      <c r="H12" s="178"/>
      <c r="I12" s="178"/>
      <c r="J12" s="178"/>
      <c r="K12" s="178"/>
      <c r="L12" s="178"/>
      <c r="M12" s="178"/>
    </row>
    <row r="13" spans="3:13" ht="15">
      <c r="C13" s="169" t="s">
        <v>311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8"/>
    </row>
  </sheetData>
  <sheetProtection password="CA0B" sheet="1" objects="1" scenarios="1"/>
  <mergeCells count="6">
    <mergeCell ref="D12:M12"/>
    <mergeCell ref="D13:M13"/>
    <mergeCell ref="D3:M3"/>
    <mergeCell ref="B1:M1"/>
    <mergeCell ref="D4:M4"/>
    <mergeCell ref="C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zoomScale="80" zoomScaleNormal="80" workbookViewId="0" topLeftCell="A1">
      <selection activeCell="A6" sqref="A6"/>
    </sheetView>
  </sheetViews>
  <sheetFormatPr defaultColWidth="8.8515625" defaultRowHeight="15"/>
  <cols>
    <col min="1" max="1" width="44.8515625" style="1" customWidth="1"/>
    <col min="2" max="2" width="6.00390625" style="2" customWidth="1"/>
    <col min="3" max="3" width="97.421875" style="1" customWidth="1"/>
    <col min="4" max="4" width="17.421875" style="3" customWidth="1"/>
    <col min="5" max="5" width="11.57421875" style="3" customWidth="1"/>
    <col min="6" max="6" width="32.421875" style="120" bestFit="1" customWidth="1"/>
    <col min="7" max="7" width="21.00390625" style="124" bestFit="1" customWidth="1"/>
    <col min="8" max="8" width="8.8515625" style="4" customWidth="1"/>
    <col min="9" max="1024" width="8.8515625" style="1" customWidth="1"/>
  </cols>
  <sheetData>
    <row r="1" spans="1:3" ht="18.5">
      <c r="A1" s="165" t="s">
        <v>301</v>
      </c>
      <c r="B1" s="147"/>
      <c r="C1" s="176"/>
    </row>
    <row r="4" ht="15">
      <c r="C4" s="5" t="s">
        <v>313</v>
      </c>
    </row>
    <row r="5" ht="15">
      <c r="A5" s="5"/>
    </row>
    <row r="6" ht="15">
      <c r="A6" s="5"/>
    </row>
    <row r="7" spans="1:8" ht="21">
      <c r="A7" s="6"/>
      <c r="B7" s="184" t="s">
        <v>104</v>
      </c>
      <c r="C7" s="184"/>
      <c r="D7" s="7"/>
      <c r="E7" s="7"/>
      <c r="F7" s="181" t="s">
        <v>175</v>
      </c>
      <c r="G7" s="181"/>
      <c r="H7" s="8"/>
    </row>
    <row r="8" spans="1:7" ht="15">
      <c r="A8" s="6"/>
      <c r="B8" s="9"/>
      <c r="C8" s="10"/>
      <c r="D8" s="7"/>
      <c r="E8" s="7"/>
      <c r="F8" s="7"/>
      <c r="G8" s="7"/>
    </row>
    <row r="9" spans="1:8" s="15" customFormat="1" ht="15.5">
      <c r="A9" s="11" t="s">
        <v>106</v>
      </c>
      <c r="B9" s="12"/>
      <c r="C9" s="13" t="s">
        <v>107</v>
      </c>
      <c r="D9" s="14" t="s">
        <v>171</v>
      </c>
      <c r="E9" s="14" t="s">
        <v>172</v>
      </c>
      <c r="F9" s="121" t="s">
        <v>173</v>
      </c>
      <c r="G9" s="137" t="s">
        <v>174</v>
      </c>
      <c r="H9" s="16"/>
    </row>
    <row r="10" spans="1:7" ht="15">
      <c r="A10" s="17"/>
      <c r="B10" s="18"/>
      <c r="C10" s="19" t="s">
        <v>105</v>
      </c>
      <c r="D10" s="20"/>
      <c r="E10" s="21"/>
      <c r="F10" s="119"/>
      <c r="G10" s="125"/>
    </row>
    <row r="11" spans="1:7" ht="15">
      <c r="A11" s="22"/>
      <c r="B11" s="18"/>
      <c r="C11" s="19" t="s">
        <v>202</v>
      </c>
      <c r="D11" s="20"/>
      <c r="E11" s="21"/>
      <c r="F11" s="119"/>
      <c r="G11" s="125"/>
    </row>
    <row r="12" spans="1:7" ht="15">
      <c r="A12" s="22"/>
      <c r="B12" s="18" t="s">
        <v>0</v>
      </c>
      <c r="C12" s="23" t="s">
        <v>117</v>
      </c>
      <c r="D12" s="20" t="s">
        <v>176</v>
      </c>
      <c r="E12" s="21">
        <v>20</v>
      </c>
      <c r="F12" s="148"/>
      <c r="G12" s="126">
        <f>F12*E12</f>
        <v>0</v>
      </c>
    </row>
    <row r="13" spans="1:7" ht="15">
      <c r="A13" s="22"/>
      <c r="B13" s="18" t="s">
        <v>1</v>
      </c>
      <c r="C13" s="23" t="s">
        <v>116</v>
      </c>
      <c r="D13" s="20" t="s">
        <v>176</v>
      </c>
      <c r="E13" s="21">
        <v>10</v>
      </c>
      <c r="F13" s="148"/>
      <c r="G13" s="126">
        <f>F13*E13</f>
        <v>0</v>
      </c>
    </row>
    <row r="14" spans="1:7" ht="15">
      <c r="A14" s="22"/>
      <c r="B14" s="18"/>
      <c r="C14" s="19" t="s">
        <v>124</v>
      </c>
      <c r="D14" s="20"/>
      <c r="E14" s="21"/>
      <c r="F14" s="119"/>
      <c r="G14" s="125"/>
    </row>
    <row r="15" spans="1:7" ht="15">
      <c r="A15" s="22"/>
      <c r="B15" s="18" t="s">
        <v>2</v>
      </c>
      <c r="C15" s="23" t="s">
        <v>118</v>
      </c>
      <c r="D15" s="20" t="s">
        <v>177</v>
      </c>
      <c r="E15" s="25">
        <v>15</v>
      </c>
      <c r="F15" s="148"/>
      <c r="G15" s="126">
        <f>F15*E15</f>
        <v>0</v>
      </c>
    </row>
    <row r="16" spans="1:7" ht="15">
      <c r="A16" s="22"/>
      <c r="B16" s="18" t="s">
        <v>3</v>
      </c>
      <c r="C16" s="23" t="s">
        <v>116</v>
      </c>
      <c r="D16" s="20" t="s">
        <v>177</v>
      </c>
      <c r="E16" s="25">
        <v>4</v>
      </c>
      <c r="F16" s="148"/>
      <c r="G16" s="126">
        <f>F16*E16</f>
        <v>0</v>
      </c>
    </row>
    <row r="17" spans="1:7" ht="15">
      <c r="A17" s="22"/>
      <c r="B17" s="18"/>
      <c r="C17" s="19" t="s">
        <v>296</v>
      </c>
      <c r="D17" s="20"/>
      <c r="E17" s="21"/>
      <c r="F17" s="119"/>
      <c r="G17" s="125"/>
    </row>
    <row r="18" spans="1:7" ht="15">
      <c r="A18" s="22"/>
      <c r="B18" s="18" t="s">
        <v>4</v>
      </c>
      <c r="C18" s="23" t="s">
        <v>119</v>
      </c>
      <c r="D18" s="20" t="s">
        <v>176</v>
      </c>
      <c r="E18" s="24">
        <v>12</v>
      </c>
      <c r="F18" s="148"/>
      <c r="G18" s="126">
        <f>F18*E18</f>
        <v>0</v>
      </c>
    </row>
    <row r="19" spans="1:7" ht="15">
      <c r="A19" s="22"/>
      <c r="B19" s="18" t="s">
        <v>5</v>
      </c>
      <c r="C19" s="23" t="s">
        <v>120</v>
      </c>
      <c r="D19" s="20" t="s">
        <v>176</v>
      </c>
      <c r="E19" s="25">
        <v>2</v>
      </c>
      <c r="F19" s="148"/>
      <c r="G19" s="126">
        <f>F19*E19</f>
        <v>0</v>
      </c>
    </row>
    <row r="20" spans="1:7" ht="15">
      <c r="A20" s="22"/>
      <c r="B20" s="18"/>
      <c r="C20" s="19" t="s">
        <v>108</v>
      </c>
      <c r="D20" s="20"/>
      <c r="E20" s="21"/>
      <c r="F20" s="119"/>
      <c r="G20" s="125"/>
    </row>
    <row r="21" spans="1:7" ht="15">
      <c r="A21" s="22"/>
      <c r="B21" s="18" t="s">
        <v>6</v>
      </c>
      <c r="C21" s="23" t="s">
        <v>117</v>
      </c>
      <c r="D21" s="20" t="s">
        <v>176</v>
      </c>
      <c r="E21" s="21">
        <v>7</v>
      </c>
      <c r="F21" s="148"/>
      <c r="G21" s="126">
        <f>F21*E21</f>
        <v>0</v>
      </c>
    </row>
    <row r="22" spans="1:7" ht="15">
      <c r="A22" s="26" t="s">
        <v>112</v>
      </c>
      <c r="B22" s="18" t="s">
        <v>7</v>
      </c>
      <c r="C22" s="23" t="s">
        <v>121</v>
      </c>
      <c r="D22" s="20" t="s">
        <v>176</v>
      </c>
      <c r="E22" s="21">
        <v>4.5</v>
      </c>
      <c r="F22" s="148"/>
      <c r="G22" s="126">
        <f>F22*E22</f>
        <v>0</v>
      </c>
    </row>
    <row r="23" spans="1:7" ht="15">
      <c r="A23" s="26" t="s">
        <v>113</v>
      </c>
      <c r="B23" s="18"/>
      <c r="C23" s="19" t="s">
        <v>109</v>
      </c>
      <c r="D23" s="20"/>
      <c r="E23" s="21"/>
      <c r="F23" s="119"/>
      <c r="G23" s="125"/>
    </row>
    <row r="24" spans="1:7" ht="15">
      <c r="A24" s="43" t="s">
        <v>125</v>
      </c>
      <c r="B24" s="18" t="s">
        <v>8</v>
      </c>
      <c r="C24" s="23" t="s">
        <v>122</v>
      </c>
      <c r="D24" s="20" t="s">
        <v>176</v>
      </c>
      <c r="E24" s="24">
        <v>12</v>
      </c>
      <c r="F24" s="148"/>
      <c r="G24" s="126">
        <f>F24*E24</f>
        <v>0</v>
      </c>
    </row>
    <row r="25" spans="1:7" ht="15">
      <c r="A25" s="22"/>
      <c r="B25" s="27" t="s">
        <v>9</v>
      </c>
      <c r="C25" s="28" t="s">
        <v>121</v>
      </c>
      <c r="D25" s="29" t="s">
        <v>176</v>
      </c>
      <c r="E25" s="30">
        <v>2</v>
      </c>
      <c r="F25" s="148"/>
      <c r="G25" s="126">
        <f>F25*E25</f>
        <v>0</v>
      </c>
    </row>
    <row r="26" spans="1:7" ht="15">
      <c r="A26" s="22"/>
      <c r="B26" s="27"/>
      <c r="C26" s="31" t="s">
        <v>110</v>
      </c>
      <c r="D26" s="29"/>
      <c r="E26" s="32"/>
      <c r="F26" s="119"/>
      <c r="G26" s="125"/>
    </row>
    <row r="27" spans="1:7" ht="15">
      <c r="A27" s="22"/>
      <c r="B27" s="27" t="s">
        <v>10</v>
      </c>
      <c r="C27" s="162" t="s">
        <v>128</v>
      </c>
      <c r="D27" s="29" t="s">
        <v>176</v>
      </c>
      <c r="E27" s="30">
        <v>6</v>
      </c>
      <c r="F27" s="148"/>
      <c r="G27" s="126">
        <f>F27*E27</f>
        <v>0</v>
      </c>
    </row>
    <row r="28" spans="1:7" ht="15">
      <c r="A28" s="22"/>
      <c r="B28" s="27" t="s">
        <v>11</v>
      </c>
      <c r="C28" s="28" t="s">
        <v>114</v>
      </c>
      <c r="D28" s="29" t="s">
        <v>176</v>
      </c>
      <c r="E28" s="30">
        <v>4</v>
      </c>
      <c r="F28" s="148"/>
      <c r="G28" s="126">
        <f>F28*E28</f>
        <v>0</v>
      </c>
    </row>
    <row r="29" spans="1:7" ht="15">
      <c r="A29" s="22"/>
      <c r="B29" s="27" t="s">
        <v>12</v>
      </c>
      <c r="C29" s="28" t="s">
        <v>121</v>
      </c>
      <c r="D29" s="29" t="s">
        <v>176</v>
      </c>
      <c r="E29" s="30">
        <v>2</v>
      </c>
      <c r="F29" s="148"/>
      <c r="G29" s="126">
        <f>F29*E29</f>
        <v>0</v>
      </c>
    </row>
    <row r="30" spans="1:7" ht="15">
      <c r="A30" s="22"/>
      <c r="B30" s="18"/>
      <c r="C30" s="19" t="s">
        <v>111</v>
      </c>
      <c r="D30" s="20"/>
      <c r="E30" s="21"/>
      <c r="F30" s="119"/>
      <c r="G30" s="125"/>
    </row>
    <row r="31" spans="1:7" ht="15">
      <c r="A31" s="33"/>
      <c r="B31" s="18" t="s">
        <v>13</v>
      </c>
      <c r="C31" s="23" t="s">
        <v>115</v>
      </c>
      <c r="D31" s="20" t="s">
        <v>178</v>
      </c>
      <c r="E31" s="25">
        <v>5</v>
      </c>
      <c r="F31" s="148"/>
      <c r="G31" s="126">
        <f>F31*E31</f>
        <v>0</v>
      </c>
    </row>
    <row r="32" spans="1:7" ht="15">
      <c r="A32" s="10"/>
      <c r="B32" s="18" t="s">
        <v>14</v>
      </c>
      <c r="C32" s="23" t="s">
        <v>123</v>
      </c>
      <c r="D32" s="20" t="s">
        <v>178</v>
      </c>
      <c r="E32" s="25">
        <v>0.5</v>
      </c>
      <c r="F32" s="148"/>
      <c r="G32" s="126">
        <f>F32*E32</f>
        <v>0</v>
      </c>
    </row>
    <row r="33" spans="1:7" ht="15">
      <c r="A33" s="10"/>
      <c r="B33" s="18" t="s">
        <v>15</v>
      </c>
      <c r="C33" s="19" t="s">
        <v>126</v>
      </c>
      <c r="D33" s="20" t="s">
        <v>179</v>
      </c>
      <c r="E33" s="25">
        <v>7</v>
      </c>
      <c r="F33" s="148"/>
      <c r="G33" s="126">
        <f>F33*E33</f>
        <v>0</v>
      </c>
    </row>
    <row r="34" spans="1:7" ht="15">
      <c r="A34" s="10"/>
      <c r="B34" s="18"/>
      <c r="C34" s="19" t="s">
        <v>127</v>
      </c>
      <c r="D34" s="20"/>
      <c r="E34" s="21"/>
      <c r="F34" s="119"/>
      <c r="G34" s="125"/>
    </row>
    <row r="35" spans="1:7" ht="15">
      <c r="A35" s="10"/>
      <c r="B35" s="18" t="s">
        <v>16</v>
      </c>
      <c r="C35" s="34" t="s">
        <v>203</v>
      </c>
      <c r="D35" s="20" t="s">
        <v>178</v>
      </c>
      <c r="E35" s="118">
        <v>0.8</v>
      </c>
      <c r="F35" s="148"/>
      <c r="G35" s="126">
        <f>F35*E35</f>
        <v>0</v>
      </c>
    </row>
    <row r="36" spans="1:7" ht="15">
      <c r="A36" s="10"/>
      <c r="B36" s="18" t="s">
        <v>17</v>
      </c>
      <c r="C36" s="34" t="s">
        <v>295</v>
      </c>
      <c r="D36" s="20" t="s">
        <v>178</v>
      </c>
      <c r="E36" s="118">
        <v>0.3</v>
      </c>
      <c r="F36" s="148"/>
      <c r="G36" s="126">
        <f>F36*E36</f>
        <v>0</v>
      </c>
    </row>
    <row r="37" spans="1:8" s="1" customFormat="1" ht="15">
      <c r="A37" s="35"/>
      <c r="B37" s="36"/>
      <c r="C37" s="37"/>
      <c r="D37" s="38"/>
      <c r="E37" s="39"/>
      <c r="F37" s="122" t="s">
        <v>238</v>
      </c>
      <c r="G37" s="127">
        <f>MIN(SUM(G12:G36),40)</f>
        <v>0</v>
      </c>
      <c r="H37" s="4"/>
    </row>
    <row r="38" spans="1:7" ht="15">
      <c r="A38" s="40"/>
      <c r="B38" s="18"/>
      <c r="C38" s="19" t="s">
        <v>129</v>
      </c>
      <c r="D38" s="20"/>
      <c r="E38" s="21"/>
      <c r="F38" s="119"/>
      <c r="G38" s="125"/>
    </row>
    <row r="39" spans="1:7" ht="15">
      <c r="A39" s="41"/>
      <c r="B39" s="18"/>
      <c r="C39" s="19" t="s">
        <v>130</v>
      </c>
      <c r="D39" s="20"/>
      <c r="E39" s="21"/>
      <c r="F39" s="119"/>
      <c r="G39" s="125"/>
    </row>
    <row r="40" spans="1:7" ht="15">
      <c r="A40" s="42"/>
      <c r="B40" s="18" t="s">
        <v>18</v>
      </c>
      <c r="C40" s="23" t="s">
        <v>131</v>
      </c>
      <c r="D40" s="20" t="s">
        <v>180</v>
      </c>
      <c r="E40" s="25">
        <v>2</v>
      </c>
      <c r="F40" s="148"/>
      <c r="G40" s="126">
        <f>F40*E40</f>
        <v>0</v>
      </c>
    </row>
    <row r="41" spans="1:7" ht="15">
      <c r="A41" s="42"/>
      <c r="B41" s="18" t="s">
        <v>19</v>
      </c>
      <c r="C41" s="23" t="s">
        <v>132</v>
      </c>
      <c r="D41" s="20" t="s">
        <v>180</v>
      </c>
      <c r="E41" s="21">
        <v>0.5</v>
      </c>
      <c r="F41" s="148"/>
      <c r="G41" s="126">
        <f>F41*E41</f>
        <v>0</v>
      </c>
    </row>
    <row r="42" spans="1:7" ht="15">
      <c r="A42" s="42"/>
      <c r="B42" s="18"/>
      <c r="C42" s="19" t="s">
        <v>133</v>
      </c>
      <c r="D42" s="20"/>
      <c r="E42" s="21"/>
      <c r="F42" s="119"/>
      <c r="G42" s="125"/>
    </row>
    <row r="43" spans="1:7" ht="15">
      <c r="A43" s="22"/>
      <c r="B43" s="18" t="s">
        <v>20</v>
      </c>
      <c r="C43" s="23" t="s">
        <v>204</v>
      </c>
      <c r="D43" s="20" t="s">
        <v>181</v>
      </c>
      <c r="E43" s="21">
        <v>1.5</v>
      </c>
      <c r="F43" s="148"/>
      <c r="G43" s="126">
        <f>F43*E43</f>
        <v>0</v>
      </c>
    </row>
    <row r="44" spans="1:7" ht="15">
      <c r="A44" s="22"/>
      <c r="B44" s="18" t="s">
        <v>21</v>
      </c>
      <c r="C44" s="23" t="s">
        <v>205</v>
      </c>
      <c r="D44" s="20" t="s">
        <v>223</v>
      </c>
      <c r="E44" s="21">
        <v>0.5</v>
      </c>
      <c r="F44" s="148"/>
      <c r="G44" s="126">
        <f>F44*E44</f>
        <v>0</v>
      </c>
    </row>
    <row r="45" spans="1:7" ht="15">
      <c r="A45" s="22"/>
      <c r="B45" s="18"/>
      <c r="C45" s="19" t="s">
        <v>135</v>
      </c>
      <c r="D45" s="20"/>
      <c r="E45" s="21"/>
      <c r="F45" s="119"/>
      <c r="G45" s="125"/>
    </row>
    <row r="46" spans="1:7" ht="15">
      <c r="A46" s="22"/>
      <c r="B46" s="18" t="s">
        <v>22</v>
      </c>
      <c r="C46" s="23" t="s">
        <v>134</v>
      </c>
      <c r="D46" s="20" t="s">
        <v>180</v>
      </c>
      <c r="E46" s="21">
        <v>0.5</v>
      </c>
      <c r="F46" s="148"/>
      <c r="G46" s="126">
        <f>F46*E46</f>
        <v>0</v>
      </c>
    </row>
    <row r="47" spans="1:7" ht="15">
      <c r="A47" s="22"/>
      <c r="B47" s="18" t="s">
        <v>23</v>
      </c>
      <c r="C47" s="23" t="s">
        <v>136</v>
      </c>
      <c r="D47" s="20" t="s">
        <v>180</v>
      </c>
      <c r="E47" s="21">
        <v>0.2</v>
      </c>
      <c r="F47" s="148"/>
      <c r="G47" s="126">
        <f>F47*E47</f>
        <v>0</v>
      </c>
    </row>
    <row r="48" spans="1:7" ht="15">
      <c r="A48" s="26" t="s">
        <v>206</v>
      </c>
      <c r="B48" s="18"/>
      <c r="C48" s="19" t="s">
        <v>137</v>
      </c>
      <c r="D48" s="20"/>
      <c r="E48" s="21"/>
      <c r="F48" s="119"/>
      <c r="G48" s="125"/>
    </row>
    <row r="49" spans="1:7" ht="15">
      <c r="A49" s="43" t="s">
        <v>219</v>
      </c>
      <c r="B49" s="18" t="s">
        <v>24</v>
      </c>
      <c r="C49" s="23" t="s">
        <v>138</v>
      </c>
      <c r="D49" s="20" t="s">
        <v>182</v>
      </c>
      <c r="E49" s="21">
        <v>0.1</v>
      </c>
      <c r="F49" s="148"/>
      <c r="G49" s="126">
        <f>F49*E49</f>
        <v>0</v>
      </c>
    </row>
    <row r="50" spans="1:7" ht="15">
      <c r="A50" s="160" t="s">
        <v>210</v>
      </c>
      <c r="B50" s="18"/>
      <c r="C50" s="19" t="s">
        <v>141</v>
      </c>
      <c r="D50" s="20"/>
      <c r="E50" s="21"/>
      <c r="F50" s="119"/>
      <c r="G50" s="125"/>
    </row>
    <row r="51" spans="1:7" ht="15">
      <c r="A51" s="22"/>
      <c r="B51" s="18" t="s">
        <v>25</v>
      </c>
      <c r="C51" s="23" t="s">
        <v>139</v>
      </c>
      <c r="D51" s="20" t="s">
        <v>183</v>
      </c>
      <c r="E51" s="21">
        <v>0.5</v>
      </c>
      <c r="F51" s="148"/>
      <c r="G51" s="126">
        <f>F51*E51</f>
        <v>0</v>
      </c>
    </row>
    <row r="52" spans="1:7" ht="15">
      <c r="A52" s="22"/>
      <c r="B52" s="18" t="s">
        <v>26</v>
      </c>
      <c r="C52" s="23" t="s">
        <v>140</v>
      </c>
      <c r="D52" s="20" t="s">
        <v>183</v>
      </c>
      <c r="E52" s="21">
        <v>0.3</v>
      </c>
      <c r="F52" s="148"/>
      <c r="G52" s="126">
        <f>F52*E52</f>
        <v>0</v>
      </c>
    </row>
    <row r="53" spans="1:7" ht="15">
      <c r="A53" s="22"/>
      <c r="B53" s="18"/>
      <c r="C53" s="19" t="s">
        <v>142</v>
      </c>
      <c r="D53" s="20"/>
      <c r="E53" s="21"/>
      <c r="F53" s="119"/>
      <c r="G53" s="125"/>
    </row>
    <row r="54" spans="1:7" ht="15">
      <c r="A54" s="22"/>
      <c r="B54" s="18" t="s">
        <v>27</v>
      </c>
      <c r="C54" s="23" t="s">
        <v>143</v>
      </c>
      <c r="D54" s="20" t="s">
        <v>184</v>
      </c>
      <c r="E54" s="25">
        <v>0.5</v>
      </c>
      <c r="F54" s="148"/>
      <c r="G54" s="126">
        <f>F54*E54</f>
        <v>0</v>
      </c>
    </row>
    <row r="55" spans="1:7" ht="15">
      <c r="A55" s="22"/>
      <c r="B55" s="18" t="s">
        <v>28</v>
      </c>
      <c r="C55" s="23" t="s">
        <v>144</v>
      </c>
      <c r="D55" s="20" t="s">
        <v>184</v>
      </c>
      <c r="E55" s="21">
        <v>0.2</v>
      </c>
      <c r="F55" s="148"/>
      <c r="G55" s="126">
        <f>F55*E55</f>
        <v>0</v>
      </c>
    </row>
    <row r="56" spans="1:7" ht="15">
      <c r="A56" s="22"/>
      <c r="B56" s="18" t="s">
        <v>29</v>
      </c>
      <c r="C56" s="19" t="s">
        <v>145</v>
      </c>
      <c r="D56" s="20" t="s">
        <v>30</v>
      </c>
      <c r="E56" s="25">
        <v>0.2</v>
      </c>
      <c r="F56" s="148"/>
      <c r="G56" s="126">
        <f>F56*E56</f>
        <v>0</v>
      </c>
    </row>
    <row r="57" spans="1:7" ht="15">
      <c r="A57" s="22"/>
      <c r="B57" s="18"/>
      <c r="C57" s="19" t="s">
        <v>146</v>
      </c>
      <c r="D57" s="20"/>
      <c r="E57" s="21"/>
      <c r="F57" s="119"/>
      <c r="G57" s="125"/>
    </row>
    <row r="58" spans="1:7" ht="15">
      <c r="A58" s="22"/>
      <c r="B58" s="18" t="s">
        <v>31</v>
      </c>
      <c r="C58" s="23" t="s">
        <v>147</v>
      </c>
      <c r="D58" s="20" t="s">
        <v>180</v>
      </c>
      <c r="E58" s="21">
        <v>0.3</v>
      </c>
      <c r="F58" s="148"/>
      <c r="G58" s="126">
        <f>F58*E58</f>
        <v>0</v>
      </c>
    </row>
    <row r="59" spans="1:7" ht="15">
      <c r="A59" s="22"/>
      <c r="B59" s="18" t="s">
        <v>32</v>
      </c>
      <c r="C59" s="23" t="s">
        <v>148</v>
      </c>
      <c r="D59" s="20" t="s">
        <v>180</v>
      </c>
      <c r="E59" s="21">
        <v>0.2</v>
      </c>
      <c r="F59" s="148"/>
      <c r="G59" s="126">
        <f>F59*E59</f>
        <v>0</v>
      </c>
    </row>
    <row r="60" spans="1:7" ht="15">
      <c r="A60" s="44"/>
      <c r="B60" s="18" t="s">
        <v>33</v>
      </c>
      <c r="C60" s="23" t="s">
        <v>149</v>
      </c>
      <c r="D60" s="20" t="s">
        <v>180</v>
      </c>
      <c r="E60" s="21">
        <v>0.1</v>
      </c>
      <c r="F60" s="148"/>
      <c r="G60" s="126">
        <f>F60*E60</f>
        <v>0</v>
      </c>
    </row>
    <row r="61" spans="2:8" s="1" customFormat="1" ht="15">
      <c r="B61" s="2"/>
      <c r="C61" s="5"/>
      <c r="D61" s="45"/>
      <c r="E61" s="3"/>
      <c r="F61" s="123" t="s">
        <v>238</v>
      </c>
      <c r="G61" s="127">
        <f>MIN(30,SUM(G40:G60))</f>
        <v>0</v>
      </c>
      <c r="H61" s="4"/>
    </row>
    <row r="62" spans="1:7" ht="12.75" customHeight="1">
      <c r="A62" s="48" t="s">
        <v>207</v>
      </c>
      <c r="B62" s="47" t="s">
        <v>34</v>
      </c>
      <c r="C62" s="19" t="s">
        <v>150</v>
      </c>
      <c r="D62" s="20" t="s">
        <v>185</v>
      </c>
      <c r="E62" s="25">
        <v>5</v>
      </c>
      <c r="F62" s="148"/>
      <c r="G62" s="126">
        <f aca="true" t="shared" si="0" ref="G62:G71">F62*E62</f>
        <v>0</v>
      </c>
    </row>
    <row r="63" spans="1:7" ht="15">
      <c r="A63" s="26"/>
      <c r="B63" s="47" t="s">
        <v>35</v>
      </c>
      <c r="C63" s="19" t="s">
        <v>212</v>
      </c>
      <c r="D63" s="20" t="s">
        <v>185</v>
      </c>
      <c r="E63" s="21">
        <v>2</v>
      </c>
      <c r="F63" s="148"/>
      <c r="G63" s="126">
        <f t="shared" si="0"/>
        <v>0</v>
      </c>
    </row>
    <row r="64" spans="1:7" ht="14.4" customHeight="1">
      <c r="A64" s="46" t="s">
        <v>208</v>
      </c>
      <c r="B64" s="47" t="s">
        <v>36</v>
      </c>
      <c r="C64" s="19" t="s">
        <v>151</v>
      </c>
      <c r="D64" s="20" t="s">
        <v>186</v>
      </c>
      <c r="E64" s="25">
        <v>4</v>
      </c>
      <c r="F64" s="148"/>
      <c r="G64" s="126">
        <f t="shared" si="0"/>
        <v>0</v>
      </c>
    </row>
    <row r="65" spans="1:7" ht="14.4" customHeight="1">
      <c r="A65" s="159" t="s">
        <v>209</v>
      </c>
      <c r="B65" s="47" t="s">
        <v>37</v>
      </c>
      <c r="C65" s="117" t="s">
        <v>152</v>
      </c>
      <c r="D65" s="115" t="s">
        <v>187</v>
      </c>
      <c r="E65" s="116">
        <v>1</v>
      </c>
      <c r="F65" s="148"/>
      <c r="G65" s="126">
        <f t="shared" si="0"/>
        <v>0</v>
      </c>
    </row>
    <row r="66" spans="1:7" ht="15" customHeight="1">
      <c r="A66"/>
      <c r="C66" s="128"/>
      <c r="D66" s="129"/>
      <c r="E66" s="129"/>
      <c r="F66" s="122" t="s">
        <v>92</v>
      </c>
      <c r="G66" s="127">
        <f>MIN(15,SUM(G62:G65))</f>
        <v>0</v>
      </c>
    </row>
    <row r="67" spans="1:7" ht="15">
      <c r="A67" s="17"/>
      <c r="B67" s="47" t="s">
        <v>38</v>
      </c>
      <c r="C67" s="19" t="s">
        <v>153</v>
      </c>
      <c r="D67" s="20" t="s">
        <v>188</v>
      </c>
      <c r="E67" s="21" t="s">
        <v>95</v>
      </c>
      <c r="F67" s="148"/>
      <c r="G67" s="126">
        <f t="shared" si="0"/>
        <v>0</v>
      </c>
    </row>
    <row r="68" spans="1:7" ht="15">
      <c r="A68" s="26" t="s">
        <v>211</v>
      </c>
      <c r="B68" s="47" t="s">
        <v>39</v>
      </c>
      <c r="C68" s="19" t="s">
        <v>213</v>
      </c>
      <c r="D68" s="20" t="s">
        <v>189</v>
      </c>
      <c r="E68" s="21" t="s">
        <v>96</v>
      </c>
      <c r="F68" s="148"/>
      <c r="G68" s="126">
        <f t="shared" si="0"/>
        <v>0</v>
      </c>
    </row>
    <row r="69" spans="1:7" ht="15" customHeight="1">
      <c r="A69" s="46" t="s">
        <v>208</v>
      </c>
      <c r="B69" s="47" t="s">
        <v>40</v>
      </c>
      <c r="C69" s="19" t="s">
        <v>214</v>
      </c>
      <c r="D69" s="20" t="s">
        <v>189</v>
      </c>
      <c r="E69" s="21" t="s">
        <v>96</v>
      </c>
      <c r="F69" s="148"/>
      <c r="G69" s="126">
        <f t="shared" si="0"/>
        <v>0</v>
      </c>
    </row>
    <row r="70" spans="1:7" ht="15">
      <c r="A70" s="26" t="s">
        <v>220</v>
      </c>
      <c r="B70" s="47" t="s">
        <v>41</v>
      </c>
      <c r="C70" s="19" t="s">
        <v>215</v>
      </c>
      <c r="D70" s="20" t="s">
        <v>189</v>
      </c>
      <c r="E70" s="21" t="s">
        <v>96</v>
      </c>
      <c r="F70" s="148"/>
      <c r="G70" s="126">
        <f t="shared" si="0"/>
        <v>0</v>
      </c>
    </row>
    <row r="71" spans="1:7" ht="15">
      <c r="A71" s="44"/>
      <c r="B71" s="47" t="s">
        <v>42</v>
      </c>
      <c r="C71" s="19" t="s">
        <v>216</v>
      </c>
      <c r="D71" s="20" t="s">
        <v>189</v>
      </c>
      <c r="E71" s="21" t="s">
        <v>96</v>
      </c>
      <c r="F71" s="148"/>
      <c r="G71" s="126">
        <f t="shared" si="0"/>
        <v>0</v>
      </c>
    </row>
    <row r="72" spans="2:8" s="1" customFormat="1" ht="15">
      <c r="B72" s="2"/>
      <c r="D72" s="45"/>
      <c r="E72" s="3"/>
      <c r="F72" s="122" t="s">
        <v>238</v>
      </c>
      <c r="G72" s="127">
        <f>MIN(2.5,SUM(G67:G71))</f>
        <v>0</v>
      </c>
      <c r="H72" s="4"/>
    </row>
    <row r="73" spans="1:7" ht="15">
      <c r="A73" s="48" t="s">
        <v>217</v>
      </c>
      <c r="B73" s="18"/>
      <c r="C73" s="19" t="s">
        <v>154</v>
      </c>
      <c r="D73" s="20"/>
      <c r="E73" s="21"/>
      <c r="F73" s="119"/>
      <c r="G73" s="125"/>
    </row>
    <row r="74" spans="1:7" ht="15">
      <c r="A74" s="26" t="s">
        <v>218</v>
      </c>
      <c r="B74" s="18" t="s">
        <v>43</v>
      </c>
      <c r="C74" s="23" t="s">
        <v>139</v>
      </c>
      <c r="D74" s="20" t="s">
        <v>190</v>
      </c>
      <c r="E74" s="21" t="s">
        <v>97</v>
      </c>
      <c r="F74" s="148"/>
      <c r="G74" s="126">
        <f aca="true" t="shared" si="1" ref="G74:G75">F74*E74</f>
        <v>0</v>
      </c>
    </row>
    <row r="75" spans="1:7" ht="15">
      <c r="A75" s="46" t="s">
        <v>219</v>
      </c>
      <c r="B75" s="18" t="s">
        <v>44</v>
      </c>
      <c r="C75" s="23" t="s">
        <v>140</v>
      </c>
      <c r="D75" s="20" t="s">
        <v>190</v>
      </c>
      <c r="E75" s="21" t="s">
        <v>96</v>
      </c>
      <c r="F75" s="148"/>
      <c r="G75" s="126">
        <f t="shared" si="1"/>
        <v>0</v>
      </c>
    </row>
    <row r="76" spans="1:7" ht="15">
      <c r="A76" s="26" t="s">
        <v>220</v>
      </c>
      <c r="B76" s="18"/>
      <c r="C76" s="19" t="s">
        <v>155</v>
      </c>
      <c r="D76" s="20"/>
      <c r="E76" s="21"/>
      <c r="F76" s="119"/>
      <c r="G76" s="125"/>
    </row>
    <row r="77" spans="1:7" ht="15">
      <c r="A77" s="22"/>
      <c r="B77" s="18" t="s">
        <v>45</v>
      </c>
      <c r="C77" s="23" t="s">
        <v>139</v>
      </c>
      <c r="D77" s="20" t="s">
        <v>190</v>
      </c>
      <c r="E77" s="21">
        <v>0.5</v>
      </c>
      <c r="F77" s="148"/>
      <c r="G77" s="126">
        <f aca="true" t="shared" si="2" ref="G77:G78">F77*E77</f>
        <v>0</v>
      </c>
    </row>
    <row r="78" spans="1:7" ht="15">
      <c r="A78" s="44"/>
      <c r="B78" s="18" t="s">
        <v>46</v>
      </c>
      <c r="C78" s="23" t="s">
        <v>140</v>
      </c>
      <c r="D78" s="20" t="s">
        <v>190</v>
      </c>
      <c r="E78" s="21">
        <v>0.3</v>
      </c>
      <c r="F78" s="148"/>
      <c r="G78" s="126">
        <f t="shared" si="2"/>
        <v>0</v>
      </c>
    </row>
    <row r="79" spans="1:8" s="1" customFormat="1" ht="15">
      <c r="A79" s="35"/>
      <c r="B79" s="36"/>
      <c r="C79" s="49"/>
      <c r="D79" s="38"/>
      <c r="E79" s="39"/>
      <c r="F79" s="122" t="s">
        <v>238</v>
      </c>
      <c r="G79" s="127">
        <f>MIN(2.5,SUM(G74:G78))</f>
        <v>0</v>
      </c>
      <c r="H79" s="4"/>
    </row>
    <row r="80" spans="1:7" ht="29">
      <c r="A80" s="161" t="s">
        <v>222</v>
      </c>
      <c r="B80" s="18" t="s">
        <v>47</v>
      </c>
      <c r="C80" s="19" t="s">
        <v>221</v>
      </c>
      <c r="D80" s="20" t="s">
        <v>191</v>
      </c>
      <c r="E80" s="158">
        <v>8</v>
      </c>
      <c r="F80" s="148"/>
      <c r="G80" s="126">
        <f aca="true" t="shared" si="3" ref="G80">F80*E80</f>
        <v>0</v>
      </c>
    </row>
    <row r="81" spans="1:7" ht="15">
      <c r="A81" s="130"/>
      <c r="B81" s="9"/>
      <c r="C81" s="6"/>
      <c r="D81" s="131"/>
      <c r="E81" s="132"/>
      <c r="F81" s="133" t="s">
        <v>238</v>
      </c>
      <c r="G81" s="134">
        <f>MIN(10,SUM(G80))</f>
        <v>0</v>
      </c>
    </row>
    <row r="82" spans="2:7" ht="15">
      <c r="B82" s="1"/>
      <c r="D82" s="50"/>
      <c r="E82" s="135"/>
      <c r="F82" s="136" t="s">
        <v>239</v>
      </c>
      <c r="G82" s="127">
        <f>G81+G79+G72+G66+G61+G37</f>
        <v>0</v>
      </c>
    </row>
    <row r="83" spans="1:8" ht="15.5">
      <c r="A83" s="51"/>
      <c r="B83" s="182" t="s">
        <v>156</v>
      </c>
      <c r="C83" s="182"/>
      <c r="D83" s="52"/>
      <c r="E83" s="53"/>
      <c r="F83" s="53"/>
      <c r="G83" s="53"/>
      <c r="H83" s="16"/>
    </row>
    <row r="84" spans="1:7" ht="15">
      <c r="A84" s="51"/>
      <c r="B84" s="53"/>
      <c r="C84" s="54"/>
      <c r="D84" s="52"/>
      <c r="E84" s="53"/>
      <c r="F84" s="53"/>
      <c r="G84" s="53"/>
    </row>
    <row r="85" spans="1:8" s="15" customFormat="1" ht="15.5">
      <c r="A85" s="55" t="s">
        <v>106</v>
      </c>
      <c r="B85" s="56"/>
      <c r="C85" s="57" t="s">
        <v>107</v>
      </c>
      <c r="D85" s="58" t="s">
        <v>171</v>
      </c>
      <c r="E85" s="59" t="s">
        <v>172</v>
      </c>
      <c r="F85" s="138" t="s">
        <v>173</v>
      </c>
      <c r="G85" s="139" t="s">
        <v>174</v>
      </c>
      <c r="H85" s="16"/>
    </row>
    <row r="86" spans="1:7" ht="26.5">
      <c r="A86" s="60" t="s">
        <v>157</v>
      </c>
      <c r="B86" s="61" t="s">
        <v>48</v>
      </c>
      <c r="C86" s="62" t="s">
        <v>160</v>
      </c>
      <c r="D86" s="63" t="s">
        <v>225</v>
      </c>
      <c r="E86" s="64">
        <v>3</v>
      </c>
      <c r="F86" s="151"/>
      <c r="G86" s="126">
        <f>F86*E86</f>
        <v>0</v>
      </c>
    </row>
    <row r="87" spans="1:7" ht="28">
      <c r="A87" s="60" t="s">
        <v>158</v>
      </c>
      <c r="B87" s="61"/>
      <c r="C87" s="65" t="s">
        <v>161</v>
      </c>
      <c r="D87" s="66"/>
      <c r="E87" s="63" t="s">
        <v>226</v>
      </c>
      <c r="F87" s="66"/>
      <c r="G87" s="152"/>
    </row>
    <row r="88" spans="1:7" ht="29">
      <c r="A88" s="67" t="s">
        <v>224</v>
      </c>
      <c r="B88" s="61" t="s">
        <v>49</v>
      </c>
      <c r="C88" s="68" t="s">
        <v>162</v>
      </c>
      <c r="D88" s="66" t="s">
        <v>227</v>
      </c>
      <c r="E88" s="69">
        <v>2</v>
      </c>
      <c r="F88" s="151"/>
      <c r="G88" s="126">
        <f>F88*E88</f>
        <v>0</v>
      </c>
    </row>
    <row r="89" spans="1:7" ht="15">
      <c r="A89" s="60"/>
      <c r="B89" s="61" t="s">
        <v>50</v>
      </c>
      <c r="C89" s="68" t="s">
        <v>163</v>
      </c>
      <c r="D89" s="66" t="s">
        <v>227</v>
      </c>
      <c r="E89" s="64">
        <v>0.75</v>
      </c>
      <c r="F89" s="151"/>
      <c r="G89" s="126">
        <f>F89*E89</f>
        <v>0</v>
      </c>
    </row>
    <row r="90" spans="1:7" ht="15">
      <c r="A90" s="70"/>
      <c r="B90" s="61" t="s">
        <v>51</v>
      </c>
      <c r="C90" s="68" t="s">
        <v>228</v>
      </c>
      <c r="D90" s="66" t="s">
        <v>227</v>
      </c>
      <c r="E90" s="69">
        <v>0.5</v>
      </c>
      <c r="F90" s="151"/>
      <c r="G90" s="126">
        <f>F90*E90</f>
        <v>0</v>
      </c>
    </row>
    <row r="91" spans="1:8" s="1" customFormat="1" ht="15">
      <c r="A91" s="35"/>
      <c r="B91" s="36"/>
      <c r="C91" s="49"/>
      <c r="D91" s="38"/>
      <c r="E91" s="39"/>
      <c r="F91" s="122" t="s">
        <v>238</v>
      </c>
      <c r="G91" s="127">
        <f>MIN(60,SUM(G86:G90))</f>
        <v>0</v>
      </c>
      <c r="H91" s="4"/>
    </row>
    <row r="92" spans="1:7" ht="15">
      <c r="A92" s="71" t="s">
        <v>232</v>
      </c>
      <c r="B92" s="61"/>
      <c r="C92" s="72" t="s">
        <v>231</v>
      </c>
      <c r="D92" s="66"/>
      <c r="E92" s="69"/>
      <c r="F92" s="140"/>
      <c r="G92" s="141"/>
    </row>
    <row r="93" spans="1:7" ht="15">
      <c r="A93" s="73" t="s">
        <v>159</v>
      </c>
      <c r="B93" s="61" t="s">
        <v>52</v>
      </c>
      <c r="C93" s="68" t="s">
        <v>164</v>
      </c>
      <c r="D93" s="66" t="s">
        <v>233</v>
      </c>
      <c r="E93" s="64">
        <v>0.5</v>
      </c>
      <c r="F93" s="151"/>
      <c r="G93" s="126">
        <f>F93*E93</f>
        <v>0</v>
      </c>
    </row>
    <row r="94" spans="1:7" ht="15">
      <c r="A94" s="74" t="s">
        <v>242</v>
      </c>
      <c r="B94" s="61" t="s">
        <v>53</v>
      </c>
      <c r="C94" s="68" t="s">
        <v>163</v>
      </c>
      <c r="D94" s="66" t="s">
        <v>233</v>
      </c>
      <c r="E94" s="69">
        <v>0.3</v>
      </c>
      <c r="F94" s="151"/>
      <c r="G94" s="126">
        <f>F94*E94</f>
        <v>0</v>
      </c>
    </row>
    <row r="95" spans="1:7" ht="15">
      <c r="A95" s="75"/>
      <c r="B95" s="61" t="s">
        <v>54</v>
      </c>
      <c r="C95" s="68" t="s">
        <v>228</v>
      </c>
      <c r="D95" s="66" t="s">
        <v>233</v>
      </c>
      <c r="E95" s="69">
        <v>0.1</v>
      </c>
      <c r="F95" s="151"/>
      <c r="G95" s="126">
        <f>F95*E95</f>
        <v>0</v>
      </c>
    </row>
    <row r="96" spans="1:7" ht="15">
      <c r="A96" s="75"/>
      <c r="B96" s="61"/>
      <c r="C96" s="72" t="s">
        <v>230</v>
      </c>
      <c r="D96" s="66"/>
      <c r="E96" s="69"/>
      <c r="F96" s="140"/>
      <c r="G96" s="141"/>
    </row>
    <row r="97" spans="1:7" ht="15">
      <c r="A97" s="75"/>
      <c r="B97" s="61" t="s">
        <v>55</v>
      </c>
      <c r="C97" s="68" t="s">
        <v>165</v>
      </c>
      <c r="D97" s="66" t="s">
        <v>234</v>
      </c>
      <c r="E97" s="69">
        <v>0.2</v>
      </c>
      <c r="F97" s="151"/>
      <c r="G97" s="126">
        <f>F97*E97</f>
        <v>0</v>
      </c>
    </row>
    <row r="98" spans="1:7" ht="15">
      <c r="A98" s="75"/>
      <c r="B98" s="61" t="s">
        <v>56</v>
      </c>
      <c r="C98" s="68" t="s">
        <v>166</v>
      </c>
      <c r="D98" s="66" t="s">
        <v>234</v>
      </c>
      <c r="E98" s="69">
        <v>0.15</v>
      </c>
      <c r="F98" s="151"/>
      <c r="G98" s="126">
        <f>F98*E98</f>
        <v>0</v>
      </c>
    </row>
    <row r="99" spans="1:7" ht="15">
      <c r="A99" s="75"/>
      <c r="B99" s="61" t="s">
        <v>57</v>
      </c>
      <c r="C99" s="68" t="s">
        <v>229</v>
      </c>
      <c r="D99" s="66" t="s">
        <v>234</v>
      </c>
      <c r="E99" s="69">
        <v>0.05</v>
      </c>
      <c r="F99" s="151"/>
      <c r="G99" s="126">
        <f>F99*E99</f>
        <v>0</v>
      </c>
    </row>
    <row r="100" spans="1:7" ht="15">
      <c r="A100" s="75"/>
      <c r="B100" s="61" t="s">
        <v>58</v>
      </c>
      <c r="C100" s="72" t="s">
        <v>235</v>
      </c>
      <c r="D100" s="66" t="s">
        <v>233</v>
      </c>
      <c r="E100" s="69">
        <v>0.1</v>
      </c>
      <c r="F100" s="151"/>
      <c r="G100" s="126">
        <f>F100*E100</f>
        <v>0</v>
      </c>
    </row>
    <row r="101" spans="1:7" ht="15">
      <c r="A101" s="70"/>
      <c r="B101" s="61" t="s">
        <v>59</v>
      </c>
      <c r="C101" s="72" t="s">
        <v>236</v>
      </c>
      <c r="D101" s="66" t="s">
        <v>237</v>
      </c>
      <c r="E101" s="69">
        <v>0.05</v>
      </c>
      <c r="F101" s="151"/>
      <c r="G101" s="126">
        <f>F101*E101</f>
        <v>0</v>
      </c>
    </row>
    <row r="102" spans="1:8" s="1" customFormat="1" ht="15">
      <c r="A102" s="76"/>
      <c r="B102" s="36"/>
      <c r="C102" s="77"/>
      <c r="D102" s="38"/>
      <c r="E102" s="39"/>
      <c r="F102" s="122" t="s">
        <v>238</v>
      </c>
      <c r="G102" s="127">
        <f>MIN(20,SUM(G93:G101))</f>
        <v>0</v>
      </c>
      <c r="H102" s="4"/>
    </row>
    <row r="103" spans="1:7" ht="29">
      <c r="A103" s="78" t="s">
        <v>192</v>
      </c>
      <c r="B103" s="61" t="s">
        <v>60</v>
      </c>
      <c r="C103" s="65" t="s">
        <v>167</v>
      </c>
      <c r="D103" s="63" t="s">
        <v>243</v>
      </c>
      <c r="E103" s="69">
        <v>1</v>
      </c>
      <c r="F103" s="151"/>
      <c r="G103" s="126">
        <f>F103*E103</f>
        <v>0</v>
      </c>
    </row>
    <row r="104" spans="1:7" ht="15">
      <c r="A104" s="79" t="s">
        <v>159</v>
      </c>
      <c r="B104" s="61" t="s">
        <v>61</v>
      </c>
      <c r="C104" s="72" t="s">
        <v>168</v>
      </c>
      <c r="D104" s="66" t="s">
        <v>244</v>
      </c>
      <c r="E104" s="69">
        <v>1.5</v>
      </c>
      <c r="F104" s="151"/>
      <c r="G104" s="126">
        <f>F104*E104</f>
        <v>0</v>
      </c>
    </row>
    <row r="105" spans="1:7" ht="15">
      <c r="A105" s="60" t="s">
        <v>242</v>
      </c>
      <c r="B105" s="61" t="s">
        <v>62</v>
      </c>
      <c r="C105" s="72" t="s">
        <v>249</v>
      </c>
      <c r="D105" s="66" t="s">
        <v>245</v>
      </c>
      <c r="E105" s="64">
        <v>3</v>
      </c>
      <c r="F105" s="151"/>
      <c r="G105" s="126">
        <f>F105*E105</f>
        <v>0</v>
      </c>
    </row>
    <row r="106" spans="1:7" ht="15">
      <c r="A106" s="80"/>
      <c r="B106" s="61" t="s">
        <v>63</v>
      </c>
      <c r="C106" s="72" t="s">
        <v>169</v>
      </c>
      <c r="D106" s="66" t="s">
        <v>247</v>
      </c>
      <c r="E106" s="69">
        <v>1</v>
      </c>
      <c r="F106" s="151"/>
      <c r="G106" s="126">
        <f>F106*E106</f>
        <v>0</v>
      </c>
    </row>
    <row r="107" spans="1:7" ht="15">
      <c r="A107" s="81"/>
      <c r="B107" s="61" t="s">
        <v>64</v>
      </c>
      <c r="C107" s="72" t="s">
        <v>170</v>
      </c>
      <c r="D107" s="66" t="s">
        <v>248</v>
      </c>
      <c r="E107" s="64">
        <v>0.25</v>
      </c>
      <c r="F107" s="151"/>
      <c r="G107" s="126">
        <f>F107*E107</f>
        <v>0</v>
      </c>
    </row>
    <row r="108" spans="4:7" ht="15">
      <c r="D108" s="45"/>
      <c r="F108" s="122" t="s">
        <v>238</v>
      </c>
      <c r="G108" s="127">
        <f>MIN(20,SUM(G103:G107))</f>
        <v>0</v>
      </c>
    </row>
    <row r="109" spans="4:7" ht="15">
      <c r="D109" s="45"/>
      <c r="E109" s="135"/>
      <c r="F109" s="136" t="s">
        <v>240</v>
      </c>
      <c r="G109" s="127">
        <f>G108+G102+G91</f>
        <v>0</v>
      </c>
    </row>
    <row r="110" spans="1:8" ht="15.5">
      <c r="A110" s="82"/>
      <c r="B110" s="183" t="s">
        <v>314</v>
      </c>
      <c r="C110" s="183"/>
      <c r="D110" s="83"/>
      <c r="E110" s="84"/>
      <c r="F110" s="144"/>
      <c r="G110" s="145"/>
      <c r="H110" s="16"/>
    </row>
    <row r="111" spans="1:7" ht="15">
      <c r="A111" s="82"/>
      <c r="B111" s="85"/>
      <c r="C111" s="82"/>
      <c r="D111" s="83"/>
      <c r="E111" s="84"/>
      <c r="F111" s="144"/>
      <c r="G111" s="145"/>
    </row>
    <row r="112" spans="1:9" s="15" customFormat="1" ht="15.5">
      <c r="A112" s="86" t="s">
        <v>106</v>
      </c>
      <c r="B112" s="87"/>
      <c r="C112" s="88" t="s">
        <v>107</v>
      </c>
      <c r="D112" s="89" t="s">
        <v>171</v>
      </c>
      <c r="E112" s="90" t="s">
        <v>172</v>
      </c>
      <c r="F112" s="142" t="s">
        <v>173</v>
      </c>
      <c r="G112" s="143" t="s">
        <v>174</v>
      </c>
      <c r="H112" s="4"/>
      <c r="I112" s="1"/>
    </row>
    <row r="113" spans="1:7" ht="15">
      <c r="A113" s="91"/>
      <c r="B113" s="92" t="s">
        <v>99</v>
      </c>
      <c r="C113" s="93" t="s">
        <v>262</v>
      </c>
      <c r="D113" s="94" t="s">
        <v>254</v>
      </c>
      <c r="E113" s="155">
        <v>5</v>
      </c>
      <c r="F113" s="151"/>
      <c r="G113" s="126">
        <f>F113*E113</f>
        <v>0</v>
      </c>
    </row>
    <row r="114" spans="1:7" ht="15">
      <c r="A114" s="96" t="s">
        <v>193</v>
      </c>
      <c r="B114" s="92" t="s">
        <v>100</v>
      </c>
      <c r="C114" s="97" t="s">
        <v>297</v>
      </c>
      <c r="D114" s="94" t="s">
        <v>254</v>
      </c>
      <c r="E114" s="98">
        <v>3</v>
      </c>
      <c r="F114" s="151"/>
      <c r="G114" s="126">
        <f>F114*E114</f>
        <v>0</v>
      </c>
    </row>
    <row r="115" spans="1:7" ht="15">
      <c r="A115" s="96" t="s">
        <v>194</v>
      </c>
      <c r="B115" s="92" t="s">
        <v>101</v>
      </c>
      <c r="C115" s="97" t="s">
        <v>199</v>
      </c>
      <c r="D115" s="94" t="s">
        <v>254</v>
      </c>
      <c r="E115" s="154">
        <v>3</v>
      </c>
      <c r="F115" s="151"/>
      <c r="G115" s="126">
        <f>F115*E115</f>
        <v>0</v>
      </c>
    </row>
    <row r="116" spans="1:7" ht="15">
      <c r="A116" s="96" t="s">
        <v>250</v>
      </c>
      <c r="B116" s="92" t="s">
        <v>102</v>
      </c>
      <c r="C116" s="97" t="s">
        <v>200</v>
      </c>
      <c r="D116" s="94" t="s">
        <v>254</v>
      </c>
      <c r="E116" s="155">
        <v>2</v>
      </c>
      <c r="F116" s="151"/>
      <c r="G116" s="126">
        <f>F116*E116</f>
        <v>0</v>
      </c>
    </row>
    <row r="117" spans="1:7" ht="15">
      <c r="A117" s="99"/>
      <c r="B117" s="92" t="s">
        <v>103</v>
      </c>
      <c r="C117" s="97" t="s">
        <v>201</v>
      </c>
      <c r="D117" s="94" t="s">
        <v>254</v>
      </c>
      <c r="E117" s="154">
        <v>1</v>
      </c>
      <c r="F117" s="151"/>
      <c r="G117" s="126">
        <f>F117*E117</f>
        <v>0</v>
      </c>
    </row>
    <row r="118" spans="2:8" s="1" customFormat="1" ht="15">
      <c r="B118" s="2"/>
      <c r="D118" s="45"/>
      <c r="E118" s="3"/>
      <c r="F118" s="122" t="s">
        <v>238</v>
      </c>
      <c r="G118" s="127">
        <f>MIN(30,SUM(G113:G117))</f>
        <v>0</v>
      </c>
      <c r="H118" s="4"/>
    </row>
    <row r="119" spans="1:7" ht="15">
      <c r="A119" s="100"/>
      <c r="B119" s="92"/>
      <c r="C119" s="97" t="s">
        <v>257</v>
      </c>
      <c r="D119" s="94"/>
      <c r="E119" s="98"/>
      <c r="F119" s="144"/>
      <c r="G119" s="145"/>
    </row>
    <row r="120" spans="1:7" ht="15">
      <c r="A120" s="101"/>
      <c r="B120" s="92" t="s">
        <v>65</v>
      </c>
      <c r="C120" s="102" t="s">
        <v>258</v>
      </c>
      <c r="D120" s="94" t="s">
        <v>255</v>
      </c>
      <c r="E120" s="95">
        <v>2</v>
      </c>
      <c r="F120" s="151"/>
      <c r="G120" s="126">
        <f>F120*E120</f>
        <v>0</v>
      </c>
    </row>
    <row r="121" spans="1:7" ht="15">
      <c r="A121" s="96" t="s">
        <v>195</v>
      </c>
      <c r="B121" s="92" t="s">
        <v>66</v>
      </c>
      <c r="C121" s="102" t="s">
        <v>259</v>
      </c>
      <c r="D121" s="94" t="s">
        <v>255</v>
      </c>
      <c r="E121" s="95">
        <v>1</v>
      </c>
      <c r="F121" s="151"/>
      <c r="G121" s="126">
        <f>F121*E121</f>
        <v>0</v>
      </c>
    </row>
    <row r="122" spans="1:7" ht="15">
      <c r="A122" s="96" t="s">
        <v>251</v>
      </c>
      <c r="B122" s="92"/>
      <c r="C122" s="97" t="s">
        <v>260</v>
      </c>
      <c r="D122" s="94"/>
      <c r="E122" s="98"/>
      <c r="F122" s="144"/>
      <c r="G122" s="145"/>
    </row>
    <row r="123" spans="1:7" ht="14.4" customHeight="1">
      <c r="A123" s="96"/>
      <c r="B123" s="92" t="s">
        <v>67</v>
      </c>
      <c r="C123" s="102" t="s">
        <v>261</v>
      </c>
      <c r="D123" s="94" t="s">
        <v>255</v>
      </c>
      <c r="E123" s="98">
        <v>0.6</v>
      </c>
      <c r="F123" s="151"/>
      <c r="G123" s="126">
        <f>F123*E123</f>
        <v>0</v>
      </c>
    </row>
    <row r="124" spans="1:7" ht="15">
      <c r="A124" s="103"/>
      <c r="B124" s="92" t="s">
        <v>68</v>
      </c>
      <c r="C124" s="102" t="s">
        <v>263</v>
      </c>
      <c r="D124" s="94" t="s">
        <v>255</v>
      </c>
      <c r="E124" s="98">
        <v>0.3</v>
      </c>
      <c r="F124" s="151"/>
      <c r="G124" s="126">
        <f>F124*E124</f>
        <v>0</v>
      </c>
    </row>
    <row r="125" spans="2:8" s="1" customFormat="1" ht="15">
      <c r="B125" s="2"/>
      <c r="D125" s="45"/>
      <c r="E125" s="3"/>
      <c r="F125" s="122" t="s">
        <v>238</v>
      </c>
      <c r="G125" s="127">
        <f>MIN(15,SUM(G120:G124))</f>
        <v>0</v>
      </c>
      <c r="H125" s="4"/>
    </row>
    <row r="126" spans="1:8" ht="15">
      <c r="A126" s="153" t="s">
        <v>196</v>
      </c>
      <c r="B126" s="108" t="s">
        <v>69</v>
      </c>
      <c r="C126" s="97" t="s">
        <v>265</v>
      </c>
      <c r="D126" s="94" t="s">
        <v>256</v>
      </c>
      <c r="E126" s="95">
        <v>2</v>
      </c>
      <c r="F126" s="151"/>
      <c r="G126" s="126">
        <f>F126*E126</f>
        <v>0</v>
      </c>
      <c r="H126" s="105"/>
    </row>
    <row r="127" spans="1:8" ht="15">
      <c r="A127" s="153" t="s">
        <v>252</v>
      </c>
      <c r="B127" s="108" t="s">
        <v>70</v>
      </c>
      <c r="C127" s="97" t="s">
        <v>266</v>
      </c>
      <c r="D127" s="94" t="s">
        <v>256</v>
      </c>
      <c r="E127" s="95">
        <v>1</v>
      </c>
      <c r="F127" s="151"/>
      <c r="G127" s="126">
        <f>F127*E127</f>
        <v>0</v>
      </c>
      <c r="H127" s="106"/>
    </row>
    <row r="128" spans="1:8" ht="15">
      <c r="A128" s="153"/>
      <c r="B128" s="108" t="s">
        <v>71</v>
      </c>
      <c r="C128" s="97" t="s">
        <v>298</v>
      </c>
      <c r="D128" s="94" t="s">
        <v>299</v>
      </c>
      <c r="E128" s="95">
        <v>0.5</v>
      </c>
      <c r="F128" s="151"/>
      <c r="G128" s="126">
        <f>F128*E128</f>
        <v>0</v>
      </c>
      <c r="H128" s="107"/>
    </row>
    <row r="129" spans="1:8" s="1" customFormat="1" ht="15">
      <c r="A129" s="153"/>
      <c r="B129" s="108" t="s">
        <v>72</v>
      </c>
      <c r="C129" s="97" t="s">
        <v>300</v>
      </c>
      <c r="D129" s="94" t="s">
        <v>255</v>
      </c>
      <c r="E129" s="95" t="s">
        <v>98</v>
      </c>
      <c r="F129" s="122" t="s">
        <v>238</v>
      </c>
      <c r="G129" s="127">
        <f>MIN(25,SUM(G126:G128))</f>
        <v>0</v>
      </c>
      <c r="H129" s="4"/>
    </row>
    <row r="130" spans="4:8" s="1" customFormat="1" ht="15">
      <c r="D130" s="45"/>
      <c r="E130" s="3"/>
      <c r="F130" s="156"/>
      <c r="G130" s="157"/>
      <c r="H130" s="4"/>
    </row>
    <row r="131" spans="1:7" ht="15">
      <c r="A131" s="109" t="s">
        <v>197</v>
      </c>
      <c r="B131" s="108"/>
      <c r="C131" s="97" t="s">
        <v>267</v>
      </c>
      <c r="D131" s="94"/>
      <c r="E131" s="98"/>
      <c r="F131" s="144"/>
      <c r="G131" s="145"/>
    </row>
    <row r="132" spans="1:7" ht="15">
      <c r="A132" s="109"/>
      <c r="B132" s="108" t="s">
        <v>72</v>
      </c>
      <c r="C132" s="102" t="s">
        <v>269</v>
      </c>
      <c r="D132" s="94" t="s">
        <v>268</v>
      </c>
      <c r="E132" s="98">
        <v>1.5</v>
      </c>
      <c r="F132" s="151"/>
      <c r="G132" s="126">
        <f>F132*E132</f>
        <v>0</v>
      </c>
    </row>
    <row r="133" spans="1:7" ht="15">
      <c r="A133" s="109" t="s">
        <v>251</v>
      </c>
      <c r="B133" s="108" t="s">
        <v>73</v>
      </c>
      <c r="C133" s="102" t="s">
        <v>272</v>
      </c>
      <c r="D133" s="94" t="s">
        <v>268</v>
      </c>
      <c r="E133" s="98">
        <v>1.5</v>
      </c>
      <c r="F133" s="151"/>
      <c r="G133" s="126">
        <f>F133*E133</f>
        <v>0</v>
      </c>
    </row>
    <row r="134" spans="1:7" ht="15">
      <c r="A134" s="110"/>
      <c r="B134" s="108" t="s">
        <v>74</v>
      </c>
      <c r="C134" s="97" t="s">
        <v>273</v>
      </c>
      <c r="D134" s="94" t="s">
        <v>246</v>
      </c>
      <c r="E134" s="98">
        <v>0.5</v>
      </c>
      <c r="F134" s="151"/>
      <c r="G134" s="126">
        <f>F134*E134</f>
        <v>0</v>
      </c>
    </row>
    <row r="135" spans="2:8" s="1" customFormat="1" ht="15">
      <c r="B135" s="2"/>
      <c r="D135" s="45"/>
      <c r="E135" s="3"/>
      <c r="F135" s="122" t="s">
        <v>238</v>
      </c>
      <c r="G135" s="127">
        <f>MIN(10,SUM(G132:G134))</f>
        <v>0</v>
      </c>
      <c r="H135" s="4"/>
    </row>
    <row r="136" spans="1:7" ht="15">
      <c r="A136" s="111"/>
      <c r="B136" s="108"/>
      <c r="C136" s="97" t="s">
        <v>274</v>
      </c>
      <c r="D136" s="94"/>
      <c r="E136" s="98"/>
      <c r="F136" s="144"/>
      <c r="G136" s="145"/>
    </row>
    <row r="137" spans="1:7" ht="15">
      <c r="A137" s="112"/>
      <c r="B137" s="108" t="s">
        <v>75</v>
      </c>
      <c r="C137" s="102" t="s">
        <v>275</v>
      </c>
      <c r="D137" s="94" t="s">
        <v>276</v>
      </c>
      <c r="E137" s="98">
        <v>5</v>
      </c>
      <c r="F137" s="151"/>
      <c r="G137" s="126">
        <f>F137*E137</f>
        <v>0</v>
      </c>
    </row>
    <row r="138" spans="1:7" ht="15">
      <c r="A138" s="112"/>
      <c r="B138" s="108" t="s">
        <v>76</v>
      </c>
      <c r="C138" s="102" t="s">
        <v>277</v>
      </c>
      <c r="D138" s="94" t="s">
        <v>278</v>
      </c>
      <c r="E138" s="98">
        <v>2</v>
      </c>
      <c r="F138" s="151"/>
      <c r="G138" s="126">
        <f>F138*E138</f>
        <v>0</v>
      </c>
    </row>
    <row r="139" spans="1:7" ht="15">
      <c r="A139" s="112"/>
      <c r="B139" s="108" t="s">
        <v>77</v>
      </c>
      <c r="C139" s="97" t="s">
        <v>279</v>
      </c>
      <c r="D139" s="94" t="s">
        <v>280</v>
      </c>
      <c r="E139" s="98">
        <v>2</v>
      </c>
      <c r="F139" s="151"/>
      <c r="G139" s="126">
        <f>F139*E139</f>
        <v>0</v>
      </c>
    </row>
    <row r="140" spans="1:7" ht="15">
      <c r="A140" s="109" t="s">
        <v>264</v>
      </c>
      <c r="B140" s="108" t="s">
        <v>78</v>
      </c>
      <c r="C140" s="97" t="s">
        <v>281</v>
      </c>
      <c r="D140" s="94" t="s">
        <v>178</v>
      </c>
      <c r="E140" s="98">
        <v>1</v>
      </c>
      <c r="F140" s="151"/>
      <c r="G140" s="126">
        <f>F140*E140</f>
        <v>0</v>
      </c>
    </row>
    <row r="141" spans="1:7" ht="15">
      <c r="A141" s="109" t="s">
        <v>198</v>
      </c>
      <c r="B141" s="108" t="s">
        <v>79</v>
      </c>
      <c r="C141" s="97" t="s">
        <v>282</v>
      </c>
      <c r="D141" s="94" t="s">
        <v>283</v>
      </c>
      <c r="E141" s="98">
        <v>2</v>
      </c>
      <c r="F141" s="151"/>
      <c r="G141" s="126">
        <f>F141*E141</f>
        <v>0</v>
      </c>
    </row>
    <row r="142" spans="1:7" ht="15">
      <c r="A142" s="109"/>
      <c r="B142" s="108"/>
      <c r="C142" s="97" t="s">
        <v>284</v>
      </c>
      <c r="D142" s="94"/>
      <c r="E142" s="113"/>
      <c r="F142" s="144"/>
      <c r="G142" s="145"/>
    </row>
    <row r="143" spans="1:7" ht="15">
      <c r="A143" s="109" t="s">
        <v>242</v>
      </c>
      <c r="B143" s="108" t="s">
        <v>80</v>
      </c>
      <c r="C143" s="102" t="s">
        <v>285</v>
      </c>
      <c r="D143" s="94" t="s">
        <v>287</v>
      </c>
      <c r="E143" s="98">
        <v>3</v>
      </c>
      <c r="F143" s="151"/>
      <c r="G143" s="126">
        <f>F143*E143</f>
        <v>0</v>
      </c>
    </row>
    <row r="144" spans="1:7" ht="15">
      <c r="A144" s="112"/>
      <c r="B144" s="108" t="s">
        <v>81</v>
      </c>
      <c r="C144" s="102" t="s">
        <v>286</v>
      </c>
      <c r="D144" s="94" t="s">
        <v>287</v>
      </c>
      <c r="E144" s="98">
        <v>1.5</v>
      </c>
      <c r="F144" s="151"/>
      <c r="G144" s="126">
        <f>F144*E144</f>
        <v>0</v>
      </c>
    </row>
    <row r="145" spans="1:7" ht="15">
      <c r="A145" s="112"/>
      <c r="B145" s="108" t="s">
        <v>82</v>
      </c>
      <c r="C145" s="97" t="s">
        <v>289</v>
      </c>
      <c r="D145" s="94" t="s">
        <v>246</v>
      </c>
      <c r="E145" s="98">
        <v>1</v>
      </c>
      <c r="F145" s="151"/>
      <c r="G145" s="126">
        <f>F145*E145</f>
        <v>0</v>
      </c>
    </row>
    <row r="146" spans="1:7" ht="15">
      <c r="A146" s="112"/>
      <c r="B146" s="108"/>
      <c r="C146" s="97" t="s">
        <v>288</v>
      </c>
      <c r="D146" s="94"/>
      <c r="E146" s="98"/>
      <c r="F146" s="144"/>
      <c r="G146" s="145"/>
    </row>
    <row r="147" spans="1:7" ht="15">
      <c r="A147" s="112"/>
      <c r="B147" s="108" t="s">
        <v>83</v>
      </c>
      <c r="C147" s="102" t="s">
        <v>290</v>
      </c>
      <c r="D147" s="94" t="s">
        <v>278</v>
      </c>
      <c r="E147" s="98">
        <v>10</v>
      </c>
      <c r="F147" s="151"/>
      <c r="G147" s="126">
        <f>F147*E147</f>
        <v>0</v>
      </c>
    </row>
    <row r="148" spans="1:7" ht="15">
      <c r="A148" s="112"/>
      <c r="B148" s="108" t="s">
        <v>84</v>
      </c>
      <c r="C148" s="102" t="s">
        <v>291</v>
      </c>
      <c r="D148" s="94" t="s">
        <v>278</v>
      </c>
      <c r="E148" s="98">
        <v>4</v>
      </c>
      <c r="F148" s="151"/>
      <c r="G148" s="126">
        <f>F148*E148</f>
        <v>0</v>
      </c>
    </row>
    <row r="149" spans="1:7" ht="15">
      <c r="A149" s="112"/>
      <c r="B149" s="108" t="s">
        <v>85</v>
      </c>
      <c r="C149" s="102" t="s">
        <v>86</v>
      </c>
      <c r="D149" s="94" t="s">
        <v>278</v>
      </c>
      <c r="E149" s="98">
        <v>2</v>
      </c>
      <c r="F149" s="151"/>
      <c r="G149" s="126">
        <f>F149*E149</f>
        <v>0</v>
      </c>
    </row>
    <row r="150" spans="1:7" ht="15">
      <c r="A150" s="110"/>
      <c r="B150" s="108" t="s">
        <v>87</v>
      </c>
      <c r="C150" s="102" t="s">
        <v>88</v>
      </c>
      <c r="D150" s="94" t="s">
        <v>278</v>
      </c>
      <c r="E150" s="98">
        <v>1</v>
      </c>
      <c r="F150" s="151"/>
      <c r="G150" s="126">
        <f>F150*E150</f>
        <v>0</v>
      </c>
    </row>
    <row r="151" spans="6:7" ht="15">
      <c r="F151" s="122" t="s">
        <v>238</v>
      </c>
      <c r="G151" s="127">
        <f>MIN(10,SUM(G137:G150))</f>
        <v>0</v>
      </c>
    </row>
    <row r="152" spans="1:8" ht="15">
      <c r="A152" s="104" t="s">
        <v>270</v>
      </c>
      <c r="B152" s="92" t="s">
        <v>89</v>
      </c>
      <c r="C152" s="97" t="s">
        <v>292</v>
      </c>
      <c r="D152" s="94" t="s">
        <v>278</v>
      </c>
      <c r="E152" s="95">
        <v>1</v>
      </c>
      <c r="F152" s="151"/>
      <c r="G152" s="126">
        <f>F152*E152</f>
        <v>0</v>
      </c>
      <c r="H152" s="114"/>
    </row>
    <row r="153" spans="1:8" ht="15">
      <c r="A153" s="96" t="s">
        <v>271</v>
      </c>
      <c r="B153" s="92" t="s">
        <v>90</v>
      </c>
      <c r="C153" s="97" t="s">
        <v>293</v>
      </c>
      <c r="D153" s="94" t="s">
        <v>278</v>
      </c>
      <c r="E153" s="95">
        <v>2</v>
      </c>
      <c r="F153" s="151"/>
      <c r="G153" s="126">
        <f>F153*E153</f>
        <v>0</v>
      </c>
      <c r="H153" s="114"/>
    </row>
    <row r="154" spans="1:8" ht="15">
      <c r="A154" s="103" t="s">
        <v>253</v>
      </c>
      <c r="B154" s="92" t="s">
        <v>91</v>
      </c>
      <c r="C154" s="97" t="s">
        <v>294</v>
      </c>
      <c r="D154" s="94" t="s">
        <v>278</v>
      </c>
      <c r="E154" s="95">
        <v>3</v>
      </c>
      <c r="F154" s="151"/>
      <c r="G154" s="126">
        <f>F154*E154</f>
        <v>0</v>
      </c>
      <c r="H154" s="114"/>
    </row>
    <row r="155" spans="6:7" ht="15">
      <c r="F155" s="133" t="s">
        <v>238</v>
      </c>
      <c r="G155" s="134">
        <f>MIN(10,SUM(G152:G154))</f>
        <v>0</v>
      </c>
    </row>
    <row r="156" spans="5:7" ht="15">
      <c r="E156" s="146"/>
      <c r="F156" s="136" t="s">
        <v>241</v>
      </c>
      <c r="G156" s="126">
        <f>G155+G151+G135+G129+G125+G118</f>
        <v>0</v>
      </c>
    </row>
    <row r="158" spans="6:7" ht="18.5">
      <c r="F158" s="149" t="s">
        <v>93</v>
      </c>
      <c r="G158" s="150">
        <f>10%*G156+G109*30%+G82*60%</f>
        <v>0</v>
      </c>
    </row>
  </sheetData>
  <sheetProtection password="CA0B" sheet="1" objects="1" scenarios="1"/>
  <protectedRanges>
    <protectedRange sqref="F12:F13 F15:F16 F18:F19 F21:F22 F24:F25 F27:F29 F31:F33 F35:F36 F40:F41 F43:F44 F46:F47 F49 F51:F52 F54:F56 F58:F60 F62:F65 F67:F71 F74:F75 F77:F78 F80" name="Intervalo1"/>
    <protectedRange sqref="F86:F90 F93:F95 F97:F101 F103:F107" name="Intervalo2"/>
    <protectedRange sqref="F113:F117 F120:F121 F123:F124 F132:F134 F137:F141 F143:F145 F147:F150 F152:F154 F126:F128" name="Intervalo3"/>
    <protectedRange sqref="C1" name="Intervalo4"/>
  </protectedRanges>
  <mergeCells count="4">
    <mergeCell ref="F7:G7"/>
    <mergeCell ref="B83:C83"/>
    <mergeCell ref="B110:C110"/>
    <mergeCell ref="B7:C7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Conceição</dc:creator>
  <cp:keywords/>
  <dc:description/>
  <cp:lastModifiedBy>Maria Inês de Almeida</cp:lastModifiedBy>
  <dcterms:created xsi:type="dcterms:W3CDTF">2020-10-21T20:36:30Z</dcterms:created>
  <dcterms:modified xsi:type="dcterms:W3CDTF">2023-05-23T11:10:26Z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