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90" tabRatio="500" activeTab="1"/>
  </bookViews>
  <sheets>
    <sheet name="Identificação" sheetId="3" r:id="rId1"/>
    <sheet name="critérios" sheetId="1" r:id="rId2"/>
  </sheets>
  <definedNames/>
  <calcPr calcId="162913"/>
</workbook>
</file>

<file path=xl/sharedStrings.xml><?xml version="1.0" encoding="utf-8"?>
<sst xmlns="http://schemas.openxmlformats.org/spreadsheetml/2006/main" count="420" uniqueCount="311">
  <si>
    <t>1 - COMPONENTE TÉCNICO-CIENTÍFICA (Ponderação 60%)</t>
  </si>
  <si>
    <t>Dimensão</t>
  </si>
  <si>
    <t xml:space="preserve"> Itens  </t>
  </si>
  <si>
    <t>Unidade</t>
  </si>
  <si>
    <t>Pontuação</t>
  </si>
  <si>
    <t xml:space="preserve">A.Graus e títulos académicos </t>
  </si>
  <si>
    <t>i) Doutoramento</t>
  </si>
  <si>
    <t>C1</t>
  </si>
  <si>
    <t xml:space="preserve"> - Na área das Ciências Veterinárias (CNAEF 64) </t>
  </si>
  <si>
    <t>grau</t>
  </si>
  <si>
    <t>C2</t>
  </si>
  <si>
    <t xml:space="preserve"> - Noutra área afim</t>
  </si>
  <si>
    <t>ii) Título de especialista (DL nº 206/2009 de 31 de Agosto)</t>
  </si>
  <si>
    <t>C3</t>
  </si>
  <si>
    <t>título</t>
  </si>
  <si>
    <t>C4</t>
  </si>
  <si>
    <t>iii) Mestrado Integrado -  não pontua em "vi) Licenciatura pós Bolonha"</t>
  </si>
  <si>
    <t>C5</t>
  </si>
  <si>
    <t xml:space="preserve"> - em Medicina Veterinária </t>
  </si>
  <si>
    <t>C6</t>
  </si>
  <si>
    <t xml:space="preserve"> - em áreas afim</t>
  </si>
  <si>
    <t>iv) Mestrado</t>
  </si>
  <si>
    <t>C7</t>
  </si>
  <si>
    <t>- área das Ciências Veterinárias</t>
  </si>
  <si>
    <t>I. Formação Académica e Outras formações</t>
  </si>
  <si>
    <t>C8</t>
  </si>
  <si>
    <t>MÁX 40 PTS</t>
  </si>
  <si>
    <t xml:space="preserve">v) Licenciatura pré Bolonha </t>
  </si>
  <si>
    <t>C9</t>
  </si>
  <si>
    <t>- Medicina Veterinária</t>
  </si>
  <si>
    <t>C10</t>
  </si>
  <si>
    <t>- em áreas afim</t>
  </si>
  <si>
    <t>vi) Licenciatura pós Bolonha</t>
  </si>
  <si>
    <t>C11</t>
  </si>
  <si>
    <t>- 1º ciclo do mestrado integrado em Medicina Veterinária</t>
  </si>
  <si>
    <t>C12</t>
  </si>
  <si>
    <t>- Enfermagem Veterinária</t>
  </si>
  <si>
    <t>C13</t>
  </si>
  <si>
    <t>vii) Outras formações em ensino superior</t>
  </si>
  <si>
    <t>C14</t>
  </si>
  <si>
    <t xml:space="preserve"> - Pós-graduação na área da medicina veterinária ou das ciências veterinárias (com 60 ou mais ECTs)</t>
  </si>
  <si>
    <t>curso</t>
  </si>
  <si>
    <t>C15</t>
  </si>
  <si>
    <t xml:space="preserve"> - Pós-graduação em áreas afim (com 60 ou mais ECTs)</t>
  </si>
  <si>
    <t>C16</t>
  </si>
  <si>
    <r>
      <rPr>
        <b/>
        <sz val="11"/>
        <color rgb="FF000000"/>
        <rFont val="Calibri"/>
        <family val="2"/>
      </rPr>
      <t xml:space="preserve">viii) Especialista pelo </t>
    </r>
    <r>
      <rPr>
        <b/>
        <i/>
        <sz val="11"/>
        <color rgb="FF000000"/>
        <rFont val="Calibri"/>
        <family val="2"/>
      </rPr>
      <t>European Board of Veterinary Specialization</t>
    </r>
    <r>
      <rPr>
        <b/>
        <sz val="11"/>
        <color rgb="FF000000"/>
        <rFont val="Calibri"/>
        <family val="2"/>
      </rPr>
      <t xml:space="preserve"> ou entidade similar</t>
    </r>
  </si>
  <si>
    <t>título à data presente</t>
  </si>
  <si>
    <t>B. Outras formações (Máx. 5 PTS)</t>
  </si>
  <si>
    <t>C17</t>
  </si>
  <si>
    <r>
      <rPr>
        <sz val="10"/>
        <color rgb="FF000000"/>
        <rFont val="Calibri"/>
        <family val="2"/>
      </rPr>
      <t>i) Curso de formação e atualização técnico-científica com duração igual ou superior a 35 horas (</t>
    </r>
    <r>
      <rPr>
        <b/>
        <sz val="10"/>
        <color rgb="FF000000"/>
        <rFont val="Calibri"/>
        <family val="2"/>
      </rPr>
      <t xml:space="preserve">Máx. 2,5 Pts </t>
    </r>
    <r>
      <rPr>
        <sz val="10"/>
        <color rgb="FF000000"/>
        <rFont val="Calibri"/>
        <family val="2"/>
      </rPr>
      <t xml:space="preserve">) </t>
    </r>
  </si>
  <si>
    <t>C18</t>
  </si>
  <si>
    <r>
      <rPr>
        <sz val="10"/>
        <color rgb="FF000000"/>
        <rFont val="Calibri"/>
        <family val="2"/>
      </rPr>
      <t xml:space="preserve">ii) Curso de formação e atualização técnico-científica com duração inferior a 35 horas </t>
    </r>
    <r>
      <rPr>
        <b/>
        <sz val="10"/>
        <color rgb="FF000000"/>
        <rFont val="Calibri"/>
        <family val="2"/>
      </rPr>
      <t>(Máx. 2,5 Pts</t>
    </r>
    <r>
      <rPr>
        <sz val="10"/>
        <color rgb="FF000000"/>
        <rFont val="Calibri"/>
        <family val="2"/>
      </rPr>
      <t xml:space="preserve">) </t>
    </r>
  </si>
  <si>
    <t>C. Publicações técnico-científicas</t>
  </si>
  <si>
    <t>a) Em revistas</t>
  </si>
  <si>
    <t>C19</t>
  </si>
  <si>
    <t>i ) Artigo em revista científica indexada ao ISI/Scopus</t>
  </si>
  <si>
    <t xml:space="preserve"> artigo</t>
  </si>
  <si>
    <t>C20</t>
  </si>
  <si>
    <t>ii) Artigo em outra revista científica</t>
  </si>
  <si>
    <t>b) Em livro</t>
  </si>
  <si>
    <t>C21</t>
  </si>
  <si>
    <t>i) Autor/coautor de obra completa/livro editado</t>
  </si>
  <si>
    <t>livro</t>
  </si>
  <si>
    <t>C22</t>
  </si>
  <si>
    <t>iI)  Autor/coautor de capítulo de obra /livro editado</t>
  </si>
  <si>
    <t>capítulo</t>
  </si>
  <si>
    <t>c) Publicação de artigo em livro de atas de encontro científico</t>
  </si>
  <si>
    <t>C23</t>
  </si>
  <si>
    <t xml:space="preserve"> i) Artigo em atas de encontro científico internacional</t>
  </si>
  <si>
    <t>artigo</t>
  </si>
  <si>
    <t>C24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</si>
  <si>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</si>
  <si>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</si>
  <si>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</si>
  <si>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das Ciências Veterinárias)</t>
  </si>
  <si>
    <t>C25</t>
  </si>
  <si>
    <t xml:space="preserve">i ) Resumo em livro de encontro científico internacional /nacional </t>
  </si>
  <si>
    <t>resumo</t>
  </si>
  <si>
    <t>e) Apresentação de Palestra/Comunicação, como convidada(o)</t>
  </si>
  <si>
    <t>C26</t>
  </si>
  <si>
    <t>i) Evento técnico-científico internacional</t>
  </si>
  <si>
    <t xml:space="preserve"> palestra/comunicação </t>
  </si>
  <si>
    <t>C27</t>
  </si>
  <si>
    <t>ii) Evento técnico-científico nacional</t>
  </si>
  <si>
    <t>f) Apresentação de comunicação oral em eventos técnico-científicos</t>
  </si>
  <si>
    <t>C28</t>
  </si>
  <si>
    <t>i ) Evento técnico-científico internacional</t>
  </si>
  <si>
    <t>apresentação</t>
  </si>
  <si>
    <t>C29</t>
  </si>
  <si>
    <t>C30</t>
  </si>
  <si>
    <t>g) Apresentação de poster em evento técnico-científico internacional/nacional</t>
  </si>
  <si>
    <t>poster</t>
  </si>
  <si>
    <t>h) Revisão de artigos científicos</t>
  </si>
  <si>
    <t>C31</t>
  </si>
  <si>
    <t>i) Revistas ISI (listadas /citadas na Scopus ou no Web of Knowlegde)</t>
  </si>
  <si>
    <t>C32</t>
  </si>
  <si>
    <t xml:space="preserve">ii) Outras revistas </t>
  </si>
  <si>
    <t>C33</t>
  </si>
  <si>
    <t>III) Editor ou coeditor de obra científica multi-autor</t>
  </si>
  <si>
    <t>C34</t>
  </si>
  <si>
    <t>a) Coordenação científica de projeto I&amp;D nacional/internacional</t>
  </si>
  <si>
    <t>projecto</t>
  </si>
  <si>
    <t>III. Participação em projetos científico/pedagógicos</t>
  </si>
  <si>
    <t>C35</t>
  </si>
  <si>
    <t>b) Colaborador de projeto de I&amp;D nacional/internacional</t>
  </si>
  <si>
    <t>de nível avançado</t>
  </si>
  <si>
    <t>C36</t>
  </si>
  <si>
    <t>c) Orientação ou Coorientação de doutoramento ou pós-doutoramento (concluído)</t>
  </si>
  <si>
    <t>tese</t>
  </si>
  <si>
    <t>C37</t>
  </si>
  <si>
    <t>d) Arguente de tese de doutoramento, provas de especialista ou outras provas em concursos de pessoal docente do ensino superior</t>
  </si>
  <si>
    <t>tese/prova</t>
  </si>
  <si>
    <t>MÁX 15 PTS</t>
  </si>
  <si>
    <t>C38</t>
  </si>
  <si>
    <t>a) Bolsas de mérito</t>
  </si>
  <si>
    <t xml:space="preserve"> bolsa</t>
  </si>
  <si>
    <t>IV. Reconhecimento de mérito/distinções</t>
  </si>
  <si>
    <t>C39</t>
  </si>
  <si>
    <t>b) Prémios ou distinções internacionais (individual)</t>
  </si>
  <si>
    <t>prémio</t>
  </si>
  <si>
    <t>C40</t>
  </si>
  <si>
    <t>c) Prémio ou distinções nacionais (individual)</t>
  </si>
  <si>
    <t>C41</t>
  </si>
  <si>
    <t>d) Prémios ou distinções internacionais (equipa)</t>
  </si>
  <si>
    <t>C42</t>
  </si>
  <si>
    <t>e) Prémios ou distinções nacionais (equipa)</t>
  </si>
  <si>
    <t>V. Organização e colaboração em eventos</t>
  </si>
  <si>
    <t>a) Organização de eventos técnico-científicos</t>
  </si>
  <si>
    <t>técnico-científicos</t>
  </si>
  <si>
    <t>C43</t>
  </si>
  <si>
    <t>evento</t>
  </si>
  <si>
    <t>C44</t>
  </si>
  <si>
    <t>b) Participação em comissões científicas</t>
  </si>
  <si>
    <t>C45</t>
  </si>
  <si>
    <t>C46</t>
  </si>
  <si>
    <t>C47</t>
  </si>
  <si>
    <t>/ano</t>
  </si>
  <si>
    <t>MÁX 10 PTS</t>
  </si>
  <si>
    <t>2- COMPONENTE PEDAGÓGICA (Ponderação 30%)</t>
  </si>
  <si>
    <t>I - Experiência Profissional de Docência,</t>
  </si>
  <si>
    <t>P1</t>
  </si>
  <si>
    <t>a) Experiência pedagógica no ensino superior</t>
  </si>
  <si>
    <t>por ano letivo completo de docência</t>
  </si>
  <si>
    <t>Coordenação e Prática Pedagógica</t>
  </si>
  <si>
    <r>
      <rPr>
        <b/>
        <sz val="11"/>
        <color rgb="FF000000"/>
        <rFont val="Calibri"/>
        <family val="2"/>
      </rPr>
      <t>b) Número médio de Regências ou Responsabilidade (Re) em Unidades Curriculares (U.C.) lecionadas no ensino superio</t>
    </r>
    <r>
      <rPr>
        <sz val="11"/>
        <color rgb="FF000000"/>
        <rFont val="Calibri"/>
        <family val="2"/>
      </rPr>
      <t xml:space="preserve">r </t>
    </r>
    <r>
      <rPr>
        <i/>
        <sz val="10"/>
        <color rgb="FF000000"/>
        <rFont val="Calibri"/>
        <family val="2"/>
      </rPr>
      <t>(Somatório do número de regências ou responsabilidade em U.C. ao longo dos anos de docência/Número de anos letivos completos de docência)</t>
    </r>
  </si>
  <si>
    <t>acumula com lecionação</t>
  </si>
  <si>
    <r>
      <rPr>
        <sz val="11"/>
        <color rgb="FF000000"/>
        <rFont val="Calibri"/>
        <family val="2"/>
      </rPr>
      <t xml:space="preserve">(com relevância na área do concurso)                                                                 </t>
    </r>
    <r>
      <rPr>
        <b/>
        <sz val="11"/>
        <color rgb="FF000000"/>
        <rFont val="Calibri"/>
        <family val="2"/>
      </rPr>
      <t>MÁX 60 PTS</t>
    </r>
  </si>
  <si>
    <t>P2</t>
  </si>
  <si>
    <t>i) em cursos de doutoramento/mestrado</t>
  </si>
  <si>
    <t>Re/ano letivo</t>
  </si>
  <si>
    <t>P3</t>
  </si>
  <si>
    <t>ii) em cursos de licenciatura</t>
  </si>
  <si>
    <t>P4</t>
  </si>
  <si>
    <t>iii) em cursos técnicos superiores profissionais</t>
  </si>
  <si>
    <t>II - Orientações e argumentações de estágios</t>
  </si>
  <si>
    <t>a) Orientação ou coorientação de estágios/trabalhos de fim de curso em instituição de ensino superior</t>
  </si>
  <si>
    <t>(com relevância na área do concurso)</t>
  </si>
  <si>
    <t>P5</t>
  </si>
  <si>
    <t>estágio concluído</t>
  </si>
  <si>
    <t>MÁX 20 PTS</t>
  </si>
  <si>
    <t>P6</t>
  </si>
  <si>
    <t>P7</t>
  </si>
  <si>
    <t>b) Arguente de tese /estágios/trabalhos de fim de curso em instituição de ensino superior</t>
  </si>
  <si>
    <t>P8</t>
  </si>
  <si>
    <t>júri</t>
  </si>
  <si>
    <t>P9</t>
  </si>
  <si>
    <t>P10</t>
  </si>
  <si>
    <t>P11</t>
  </si>
  <si>
    <t>c) Orientação de estágios profissionais</t>
  </si>
  <si>
    <t>P12</t>
  </si>
  <si>
    <t>d) Arguição em júris de estágios profissionais</t>
  </si>
  <si>
    <t>estágio</t>
  </si>
  <si>
    <t>III - Outras Atividades de caráter pedagógico</t>
  </si>
  <si>
    <t>P13</t>
  </si>
  <si>
    <t xml:space="preserve">a) Lecionação de cursos de formação e outros não contabilizados como distribuição de serviço docente de ensino superior </t>
  </si>
  <si>
    <t>ação de 10 ou mais horas</t>
  </si>
  <si>
    <t>P14</t>
  </si>
  <si>
    <t>b) Certificação profissional de caráter pedagógico</t>
  </si>
  <si>
    <t>certificado</t>
  </si>
  <si>
    <t>P15</t>
  </si>
  <si>
    <t>laboratório</t>
  </si>
  <si>
    <t>P16</t>
  </si>
  <si>
    <t>d) Publicações de caráter pedagógico com ISBN</t>
  </si>
  <si>
    <t>publicação</t>
  </si>
  <si>
    <t>P17</t>
  </si>
  <si>
    <t>e) Lecionação no âmbito de Programas de Mobilidade de Ensino</t>
  </si>
  <si>
    <t>ação</t>
  </si>
  <si>
    <t>3 - OUTRAS ATIVIDADES RELEVANTES (Ponderação 10%)</t>
  </si>
  <si>
    <t>a) Dirigente em instituição de ensino superior</t>
  </si>
  <si>
    <t>ano completo</t>
  </si>
  <si>
    <t>I - Participação em órgãos de gestão em</t>
  </si>
  <si>
    <t>b) Coordenador de curso ou Presidente de Departamento em instituição do ensino superior</t>
  </si>
  <si>
    <t>instituições de ensino superior</t>
  </si>
  <si>
    <t>c) Presidente em órgãos de gestão colegiais estatutários de instituições de ensino superior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</si>
  <si>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</si>
  <si>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</si>
  <si>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</si>
  <si>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</si>
  <si>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</si>
  <si>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</si>
  <si>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ii) Classificação de "Muito Bom"</t>
  </si>
  <si>
    <t>b) Avaliação de desempenho de atividade não docente (2010 - atualidade)</t>
  </si>
  <si>
    <t>OA8</t>
  </si>
  <si>
    <t>OA9</t>
  </si>
  <si>
    <t>III - Atividades de consultoria</t>
  </si>
  <si>
    <t>OA10</t>
  </si>
  <si>
    <t>a) Responsável/líder de trabalhos/projetos</t>
  </si>
  <si>
    <t xml:space="preserve"> trabalho/projeto</t>
  </si>
  <si>
    <t>MÁX 25 PTS</t>
  </si>
  <si>
    <t>OA11</t>
  </si>
  <si>
    <t>b) Membro equipa/co-autoria de trabalhos/projetos</t>
  </si>
  <si>
    <t>OA12</t>
  </si>
  <si>
    <t>c) Elaboração de pareceres</t>
  </si>
  <si>
    <t>parecer</t>
  </si>
  <si>
    <t>IV - Participação em júris e ações de</t>
  </si>
  <si>
    <t>a) Membro de júris de procedimentos</t>
  </si>
  <si>
    <t>divulgação</t>
  </si>
  <si>
    <t>OA13</t>
  </si>
  <si>
    <t>i) De recrutamento em processos concursais</t>
  </si>
  <si>
    <t>concurso</t>
  </si>
  <si>
    <t>OA14</t>
  </si>
  <si>
    <t>ii) De concursos públicos relativos a contratação pública (bens, serviços e empreitadas)</t>
  </si>
  <si>
    <t>OA15</t>
  </si>
  <si>
    <t>b) Participação em ações de divulgação técnica, científica ou institucional</t>
  </si>
  <si>
    <t>a) Participação em processos de acreditação, avaliação e auditorias</t>
  </si>
  <si>
    <t>OA16</t>
  </si>
  <si>
    <t>i ) Membro de equipa de processo de acreditação ou auto avaliação de curso no ensino superior</t>
  </si>
  <si>
    <t>por curso</t>
  </si>
  <si>
    <t>OA17</t>
  </si>
  <si>
    <t>ii) Participação em auditorias na área científica das ciências veterinárias</t>
  </si>
  <si>
    <t>OA18</t>
  </si>
  <si>
    <t>b) Participação em grupos de trabalho/comissões de caráter técnico, por indicação de órgão competente</t>
  </si>
  <si>
    <t xml:space="preserve"> grupo/comissão</t>
  </si>
  <si>
    <t>V - Participaçãos em comissões, grupos de</t>
  </si>
  <si>
    <t>OA19</t>
  </si>
  <si>
    <t>c) Organização de cursos livres/cursos de formação contínua/outros cursos não conferentes de grau</t>
  </si>
  <si>
    <t>trabalho e outras ações de índole</t>
  </si>
  <si>
    <t>OA20</t>
  </si>
  <si>
    <t>d) Normas ou patentes registadas</t>
  </si>
  <si>
    <t xml:space="preserve"> norma/patente</t>
  </si>
  <si>
    <t>profissional</t>
  </si>
  <si>
    <t>e) Certificações profissionais</t>
  </si>
  <si>
    <t>OA21</t>
  </si>
  <si>
    <t>i) por entidade internacional</t>
  </si>
  <si>
    <t>certificação</t>
  </si>
  <si>
    <t>OA22</t>
  </si>
  <si>
    <t xml:space="preserve"> ii) por entidade nacional</t>
  </si>
  <si>
    <t>OA23</t>
  </si>
  <si>
    <t>f) Participação em programas de mobilidade internacional, com finalidade organizacional</t>
  </si>
  <si>
    <t>g) Participação em Unidades de Investigação</t>
  </si>
  <si>
    <t>OA24</t>
  </si>
  <si>
    <t xml:space="preserve">i ) Coordenador Científico da Unidade de Investigação </t>
  </si>
  <si>
    <t>OA25</t>
  </si>
  <si>
    <t>ii) Membro da Comissão Executiva de unidade de investigação não acumulativo com pontuação de membro</t>
  </si>
  <si>
    <t>OA26</t>
  </si>
  <si>
    <t>iii) Membro efetivo de unidade de investigação</t>
  </si>
  <si>
    <t>OA27</t>
  </si>
  <si>
    <t>iv) Membro não efetivo de unidade de investigação (mestre) ou colaborador (doutorado)</t>
  </si>
  <si>
    <t xml:space="preserve">VI - Participação na gestão de Centro de </t>
  </si>
  <si>
    <t>OA28</t>
  </si>
  <si>
    <t>a) Responsabilidade no cargo de Diretor Clínico de um consultório</t>
  </si>
  <si>
    <t>Atendimento Médico-Veterinario (CAMV)</t>
  </si>
  <si>
    <t>OA29</t>
  </si>
  <si>
    <t>b) Responsabilidade no cargo de Diretor Clínico de uma clínica</t>
  </si>
  <si>
    <t>OA30</t>
  </si>
  <si>
    <t>c) Responsabilidade no cargo de Diretor Clínico de um Hospital-Veterinário</t>
  </si>
  <si>
    <t xml:space="preserve"> i ) em cursos de mestrado</t>
  </si>
  <si>
    <t xml:space="preserve">ii) em cursos de licenciatura </t>
  </si>
  <si>
    <t>i)  em cursos de mestrado</t>
  </si>
  <si>
    <t xml:space="preserve"> ii) em cursos de licenciatura</t>
  </si>
  <si>
    <t xml:space="preserve"> iii) em cursos técnicos superiores profissionais</t>
  </si>
  <si>
    <t>e) Membro em órgãos de gestão colegiais estatutários de instituições de ensino superior</t>
  </si>
  <si>
    <t>Elementos a considerar</t>
  </si>
  <si>
    <t>Pontuação candidato</t>
  </si>
  <si>
    <t>Autoavaliação do candidato</t>
  </si>
  <si>
    <t>Sub total</t>
  </si>
  <si>
    <t>Total Componente Técnico-Científica</t>
  </si>
  <si>
    <t>Total Componente Pedagógica</t>
  </si>
  <si>
    <t>Total Outras Atividades Relevantes</t>
  </si>
  <si>
    <t>Total</t>
  </si>
  <si>
    <t>Nome do Candidato:</t>
  </si>
  <si>
    <t>Nome do candidato:</t>
  </si>
  <si>
    <t>e-mail:</t>
  </si>
  <si>
    <t>MÁX 5 PTS</t>
  </si>
  <si>
    <t>2</t>
  </si>
  <si>
    <t>1</t>
  </si>
  <si>
    <t>1,5</t>
  </si>
  <si>
    <t>Experiência profissional (comprovada) em clínica Médico-Veterinária</t>
  </si>
  <si>
    <t>c) Criação ou responsabilidade na gestão de estruturas de apoio ao ensino (laboratórios)</t>
  </si>
  <si>
    <t>d) Secretário ou vice-presidente em órgãos de gestão colegiais estatutários de instituições de ensino superior</t>
  </si>
  <si>
    <t>d) Membro de ORBEA (Orgão para o Bem-estar Animal) ou de Comissão de Ética</t>
  </si>
  <si>
    <t>0,5</t>
  </si>
  <si>
    <t>OA1</t>
  </si>
  <si>
    <t>OA2</t>
  </si>
  <si>
    <t>OA3</t>
  </si>
  <si>
    <t>OA4</t>
  </si>
  <si>
    <t>OA5</t>
  </si>
  <si>
    <t xml:space="preserve"> - Na área das Ciências Veterinárias  </t>
  </si>
  <si>
    <t>VI. Experiência Profissional
MÁX 40 PTS</t>
  </si>
  <si>
    <t>MÁX 5PTS</t>
  </si>
  <si>
    <t>Concurso documental internacional | Professor Adjunto na área disciplinar de Ciências Zootécnicas e Veterinárias  | ESAC
PRPD/11/2022</t>
  </si>
  <si>
    <t>CRITÉRIOS DE SELEÇÃO E PONTUAÇÃO DOS ELEMENTOS CURRICULARES DOS CANDIDATOS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</si>
  <si>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</si>
  <si>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</si>
  <si>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</si>
  <si>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</si>
  <si>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</si>
  <si>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</si>
  <si>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</si>
  <si>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</si>
  <si>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Instituição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</si>
</sst>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548235"/>
      <name val="Calibri"/>
      <family val="2"/>
    </font>
    <font>
      <b/>
      <sz val="11"/>
      <color rgb="FF000000"/>
      <name val="Calibri"/>
      <family val="2"/>
    </font>
    <font>
      <b/>
      <sz val="16"/>
      <color rgb="FF548235"/>
      <name val="Calibri"/>
      <family val="2"/>
    </font>
    <font>
      <b/>
      <sz val="12"/>
      <color rgb="FF000000"/>
      <name val="Calibri"/>
      <family val="2"/>
    </font>
    <font>
      <b/>
      <sz val="12"/>
      <color rgb="FF548235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548235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i/>
      <sz val="12"/>
      <color rgb="FF000000"/>
      <name val="Arial Narrow"/>
      <family val="2"/>
    </font>
  </fonts>
  <fills count="14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9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3" fillId="0" borderId="0" xfId="0" applyNumberFormat="1" applyFont="1"/>
    <xf numFmtId="49" fontId="4" fillId="0" borderId="0" xfId="0" applyNumberFormat="1" applyFont="1"/>
    <xf numFmtId="49" fontId="4" fillId="2" borderId="0" xfId="0" applyNumberFormat="1" applyFont="1" applyFill="1"/>
    <xf numFmtId="49" fontId="0" fillId="2" borderId="0" xfId="0" applyNumberFormat="1" applyFill="1" applyAlignment="1">
      <alignment horizontal="center"/>
    </xf>
    <xf numFmtId="2" fontId="5" fillId="0" borderId="0" xfId="0" applyNumberFormat="1" applyFont="1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/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0" borderId="0" xfId="0" applyNumberFormat="1" applyFont="1"/>
    <xf numFmtId="2" fontId="7" fillId="0" borderId="0" xfId="0" applyNumberFormat="1" applyFont="1"/>
    <xf numFmtId="49" fontId="0" fillId="2" borderId="4" xfId="0" applyNumberFormat="1" applyFill="1" applyBorder="1"/>
    <xf numFmtId="49" fontId="0" fillId="2" borderId="2" xfId="0" applyNumberFormat="1" applyFill="1" applyBorder="1" applyAlignment="1">
      <alignment horizontal="center" vertical="center"/>
    </xf>
    <xf numFmtId="49" fontId="4" fillId="2" borderId="2" xfId="0" applyNumberFormat="1" applyFont="1" applyFill="1" applyBorder="1"/>
    <xf numFmtId="49" fontId="8" fillId="2" borderId="2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5" xfId="0" applyNumberFormat="1" applyFill="1" applyBorder="1"/>
    <xf numFmtId="49" fontId="8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/>
    <xf numFmtId="49" fontId="4" fillId="2" borderId="5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/>
    <xf numFmtId="49" fontId="10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11" fillId="2" borderId="2" xfId="0" applyNumberFormat="1" applyFont="1" applyFill="1" applyBorder="1"/>
    <xf numFmtId="49" fontId="9" fillId="2" borderId="2" xfId="0" applyNumberFormat="1" applyFont="1" applyFill="1" applyBorder="1" applyAlignment="1">
      <alignment horizontal="center"/>
    </xf>
    <xf numFmtId="49" fontId="0" fillId="2" borderId="6" xfId="0" applyNumberFormat="1" applyFill="1" applyBorder="1"/>
    <xf numFmtId="0" fontId="8" fillId="2" borderId="2" xfId="0" applyFont="1" applyFill="1" applyBorder="1"/>
    <xf numFmtId="49" fontId="0" fillId="0" borderId="7" xfId="0" applyNumberFormat="1" applyBorder="1"/>
    <xf numFmtId="49" fontId="0" fillId="0" borderId="7" xfId="0" applyNumberFormat="1" applyBorder="1" applyAlignment="1">
      <alignment horizontal="center" vertical="center"/>
    </xf>
    <xf numFmtId="0" fontId="8" fillId="0" borderId="7" xfId="0" applyFont="1" applyBorder="1"/>
    <xf numFmtId="49" fontId="8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4" fillId="2" borderId="8" xfId="0" applyNumberFormat="1" applyFont="1" applyFill="1" applyBorder="1"/>
    <xf numFmtId="49" fontId="4" fillId="2" borderId="6" xfId="0" applyNumberFormat="1" applyFont="1" applyFill="1" applyBorder="1"/>
    <xf numFmtId="49" fontId="4" fillId="2" borderId="5" xfId="0" applyNumberFormat="1" applyFont="1" applyFill="1" applyBorder="1"/>
    <xf numFmtId="49" fontId="0" fillId="2" borderId="5" xfId="0" applyNumberFormat="1" applyFill="1" applyBorder="1" applyAlignment="1">
      <alignment horizontal="center"/>
    </xf>
    <xf numFmtId="49" fontId="0" fillId="2" borderId="9" xfId="0" applyNumberFormat="1" applyFill="1" applyBorder="1"/>
    <xf numFmtId="49" fontId="8" fillId="0" borderId="0" xfId="0" applyNumberFormat="1" applyFont="1" applyAlignment="1">
      <alignment horizont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8" fillId="0" borderId="7" xfId="0" applyNumberFormat="1" applyFont="1" applyBorder="1"/>
    <xf numFmtId="49" fontId="8" fillId="0" borderId="0" xfId="0" applyNumberFormat="1" applyFont="1"/>
    <xf numFmtId="49" fontId="0" fillId="3" borderId="0" xfId="0" applyNumberFormat="1" applyFill="1"/>
    <xf numFmtId="49" fontId="8" fillId="3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49" fontId="4" fillId="3" borderId="2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 wrapText="1"/>
    </xf>
    <xf numFmtId="49" fontId="8" fillId="3" borderId="2" xfId="0" applyNumberFormat="1" applyFont="1" applyFill="1" applyBorder="1"/>
    <xf numFmtId="49" fontId="0" fillId="3" borderId="2" xfId="0" applyNumberFormat="1" applyFill="1" applyBorder="1" applyAlignment="1">
      <alignment horizontal="center"/>
    </xf>
    <xf numFmtId="49" fontId="0" fillId="3" borderId="10" xfId="0" applyNumberFormat="1" applyFill="1" applyBorder="1"/>
    <xf numFmtId="49" fontId="4" fillId="3" borderId="8" xfId="0" applyNumberFormat="1" applyFont="1" applyFill="1" applyBorder="1" applyAlignment="1">
      <alignment horizontal="center"/>
    </xf>
    <xf numFmtId="49" fontId="4" fillId="3" borderId="2" xfId="0" applyNumberFormat="1" applyFont="1" applyFill="1" applyBorder="1"/>
    <xf numFmtId="49" fontId="0" fillId="3" borderId="6" xfId="0" applyNumberForma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0" fillId="3" borderId="6" xfId="0" applyNumberFormat="1" applyFill="1" applyBorder="1"/>
    <xf numFmtId="49" fontId="0" fillId="0" borderId="11" xfId="0" applyNumberFormat="1" applyBorder="1"/>
    <xf numFmtId="49" fontId="4" fillId="0" borderId="7" xfId="0" applyNumberFormat="1" applyFont="1" applyBorder="1"/>
    <xf numFmtId="49" fontId="4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5" xfId="0" applyNumberFormat="1" applyFill="1" applyBorder="1"/>
    <xf numFmtId="49" fontId="0" fillId="3" borderId="9" xfId="0" applyNumberFormat="1" applyFill="1" applyBorder="1"/>
    <xf numFmtId="49" fontId="0" fillId="4" borderId="0" xfId="0" applyNumberFormat="1" applyFill="1"/>
    <xf numFmtId="49" fontId="8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/>
    <xf numFmtId="49" fontId="0" fillId="4" borderId="3" xfId="0" applyNumberForma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left"/>
    </xf>
    <xf numFmtId="49" fontId="8" fillId="4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2" xfId="0" applyNumberFormat="1" applyFont="1" applyFill="1" applyBorder="1"/>
    <xf numFmtId="49" fontId="0" fillId="4" borderId="2" xfId="0" applyNumberFormat="1" applyFill="1" applyBorder="1" applyAlignment="1">
      <alignment horizontal="center"/>
    </xf>
    <xf numFmtId="49" fontId="0" fillId="4" borderId="9" xfId="0" applyNumberFormat="1" applyFill="1" applyBorder="1"/>
    <xf numFmtId="49" fontId="0" fillId="4" borderId="4" xfId="0" applyNumberFormat="1" applyFill="1" applyBorder="1"/>
    <xf numFmtId="49" fontId="0" fillId="4" borderId="5" xfId="0" applyNumberFormat="1" applyFill="1" applyBorder="1"/>
    <xf numFmtId="49" fontId="8" fillId="4" borderId="2" xfId="0" applyNumberFormat="1" applyFont="1" applyFill="1" applyBorder="1"/>
    <xf numFmtId="49" fontId="4" fillId="4" borderId="9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2" fontId="3" fillId="0" borderId="4" xfId="0" applyNumberFormat="1" applyFont="1" applyBorder="1"/>
    <xf numFmtId="2" fontId="3" fillId="0" borderId="5" xfId="0" applyNumberFormat="1" applyFont="1" applyBorder="1"/>
    <xf numFmtId="2" fontId="15" fillId="0" borderId="9" xfId="0" applyNumberFormat="1" applyFont="1" applyBorder="1"/>
    <xf numFmtId="49" fontId="0" fillId="4" borderId="2" xfId="0" applyNumberForma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/>
    </xf>
    <xf numFmtId="49" fontId="0" fillId="4" borderId="10" xfId="0" applyNumberFormat="1" applyFill="1" applyBorder="1"/>
    <xf numFmtId="49" fontId="0" fillId="4" borderId="8" xfId="0" applyNumberFormat="1" applyFill="1" applyBorder="1"/>
    <xf numFmtId="49" fontId="0" fillId="4" borderId="6" xfId="0" applyNumberFormat="1" applyFill="1" applyBorder="1"/>
    <xf numFmtId="49" fontId="0" fillId="4" borderId="12" xfId="0" applyNumberFormat="1" applyFill="1" applyBorder="1" applyAlignment="1">
      <alignment horizontal="center"/>
    </xf>
    <xf numFmtId="2" fontId="15" fillId="0" borderId="0" xfId="0" applyNumberFormat="1" applyFont="1"/>
    <xf numFmtId="49" fontId="8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right"/>
    </xf>
    <xf numFmtId="1" fontId="11" fillId="0" borderId="9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center"/>
    </xf>
    <xf numFmtId="2" fontId="9" fillId="5" borderId="0" xfId="0" applyNumberFormat="1" applyFont="1" applyFill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>
      <alignment horizontal="center" wrapText="1"/>
    </xf>
    <xf numFmtId="49" fontId="8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11" fillId="0" borderId="4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center"/>
    </xf>
    <xf numFmtId="49" fontId="4" fillId="0" borderId="1" xfId="0" applyNumberFormat="1" applyFont="1" applyBorder="1"/>
    <xf numFmtId="1" fontId="11" fillId="0" borderId="7" xfId="0" applyNumberFormat="1" applyFont="1" applyBorder="1" applyAlignment="1">
      <alignment horizontal="right"/>
    </xf>
    <xf numFmtId="49" fontId="16" fillId="2" borderId="3" xfId="0" applyNumberFormat="1" applyFont="1" applyFill="1" applyBorder="1" applyAlignment="1">
      <alignment horizontal="center"/>
    </xf>
    <xf numFmtId="49" fontId="16" fillId="6" borderId="3" xfId="0" applyNumberFormat="1" applyFont="1" applyFill="1" applyBorder="1" applyAlignment="1">
      <alignment horizontal="center"/>
    </xf>
    <xf numFmtId="49" fontId="16" fillId="6" borderId="3" xfId="0" applyNumberFormat="1" applyFont="1" applyFill="1" applyBorder="1" applyAlignment="1">
      <alignment horizontal="center"/>
    </xf>
    <xf numFmtId="1" fontId="9" fillId="7" borderId="0" xfId="0" applyNumberFormat="1" applyFont="1" applyFill="1" applyAlignment="1">
      <alignment horizontal="center"/>
    </xf>
    <xf numFmtId="2" fontId="9" fillId="7" borderId="0" xfId="0" applyNumberFormat="1" applyFont="1" applyFill="1" applyAlignment="1">
      <alignment horizontal="center"/>
    </xf>
    <xf numFmtId="49" fontId="16" fillId="8" borderId="3" xfId="0" applyNumberFormat="1" applyFont="1" applyFill="1" applyBorder="1" applyAlignment="1">
      <alignment horizontal="center"/>
    </xf>
    <xf numFmtId="49" fontId="16" fillId="8" borderId="3" xfId="0" applyNumberFormat="1" applyFont="1" applyFill="1" applyBorder="1" applyAlignment="1">
      <alignment horizontal="center"/>
    </xf>
    <xf numFmtId="1" fontId="9" fillId="9" borderId="0" xfId="0" applyNumberFormat="1" applyFont="1" applyFill="1" applyAlignment="1">
      <alignment horizontal="center"/>
    </xf>
    <xf numFmtId="2" fontId="9" fillId="9" borderId="0" xfId="0" applyNumberFormat="1" applyFont="1" applyFill="1" applyAlignment="1">
      <alignment horizontal="center"/>
    </xf>
    <xf numFmtId="49" fontId="0" fillId="0" borderId="1" xfId="0" applyNumberFormat="1" applyBorder="1" applyAlignment="1">
      <alignment horizontal="center"/>
    </xf>
    <xf numFmtId="49" fontId="17" fillId="0" borderId="0" xfId="0" applyNumberFormat="1" applyFont="1"/>
    <xf numFmtId="49" fontId="18" fillId="0" borderId="0" xfId="0" applyNumberFormat="1" applyFont="1" applyAlignment="1">
      <alignment horizontal="right" vertical="center"/>
    </xf>
    <xf numFmtId="1" fontId="9" fillId="10" borderId="2" xfId="0" applyNumberFormat="1" applyFont="1" applyFill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1" fontId="9" fillId="10" borderId="2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/>
    </xf>
    <xf numFmtId="49" fontId="0" fillId="11" borderId="2" xfId="0" applyNumberForma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0" fontId="21" fillId="12" borderId="2" xfId="0" applyFont="1" applyFill="1" applyBorder="1" applyAlignment="1">
      <alignment horizontal="center"/>
    </xf>
    <xf numFmtId="49" fontId="4" fillId="12" borderId="9" xfId="0" applyNumberFormat="1" applyFont="1" applyFill="1" applyBorder="1" applyAlignment="1">
      <alignment horizontal="center"/>
    </xf>
    <xf numFmtId="49" fontId="21" fillId="12" borderId="5" xfId="0" applyNumberFormat="1" applyFont="1" applyFill="1" applyBorder="1" applyAlignment="1">
      <alignment horizontal="center"/>
    </xf>
    <xf numFmtId="49" fontId="21" fillId="12" borderId="2" xfId="0" applyNumberFormat="1" applyFont="1" applyFill="1" applyBorder="1" applyAlignment="1">
      <alignment horizontal="center" wrapText="1"/>
    </xf>
    <xf numFmtId="0" fontId="2" fillId="0" borderId="0" xfId="20" applyFont="1" applyBorder="1" applyAlignment="1" applyProtection="1">
      <alignment vertical="center"/>
      <protection locked="0"/>
    </xf>
    <xf numFmtId="0" fontId="0" fillId="0" borderId="0" xfId="0" applyBorder="1"/>
    <xf numFmtId="0" fontId="17" fillId="0" borderId="0" xfId="0" applyFont="1"/>
    <xf numFmtId="0" fontId="17" fillId="0" borderId="0" xfId="0" applyFont="1" applyBorder="1"/>
    <xf numFmtId="0" fontId="22" fillId="0" borderId="0" xfId="20" applyFont="1" applyBorder="1" applyAlignment="1">
      <alignment horizontal="right" vertical="center"/>
      <protection/>
    </xf>
    <xf numFmtId="0" fontId="22" fillId="0" borderId="0" xfId="20" applyFont="1" applyBorder="1" applyAlignment="1" applyProtection="1">
      <alignment vertical="center"/>
      <protection locked="0"/>
    </xf>
    <xf numFmtId="0" fontId="22" fillId="0" borderId="0" xfId="20" applyFont="1" applyAlignment="1">
      <alignment horizontal="right" vertical="center"/>
      <protection/>
    </xf>
    <xf numFmtId="0" fontId="22" fillId="0" borderId="0" xfId="21" applyFont="1" applyAlignment="1">
      <alignment horizontal="right"/>
      <protection/>
    </xf>
    <xf numFmtId="0" fontId="24" fillId="13" borderId="13" xfId="21" applyFont="1" applyFill="1" applyBorder="1" applyAlignment="1" applyProtection="1">
      <alignment horizontal="center" vertical="center" wrapText="1"/>
      <protection hidden="1"/>
    </xf>
    <xf numFmtId="0" fontId="24" fillId="13" borderId="13" xfId="21" applyFont="1" applyFill="1" applyBorder="1" applyAlignment="1" applyProtection="1">
      <alignment horizontal="center" vertical="center"/>
      <protection hidden="1"/>
    </xf>
    <xf numFmtId="0" fontId="22" fillId="0" borderId="0" xfId="21" applyFont="1">
      <alignment/>
      <protection/>
    </xf>
    <xf numFmtId="0" fontId="24" fillId="13" borderId="13" xfId="21" applyFont="1" applyFill="1" applyBorder="1" applyAlignment="1" applyProtection="1">
      <alignment horizontal="right"/>
      <protection hidden="1"/>
    </xf>
    <xf numFmtId="0" fontId="22" fillId="0" borderId="13" xfId="21" applyFont="1" applyBorder="1" applyProtection="1">
      <alignment/>
      <protection locked="0"/>
    </xf>
    <xf numFmtId="0" fontId="22" fillId="0" borderId="0" xfId="21" applyFont="1" applyProtection="1">
      <alignment/>
      <protection hidden="1"/>
    </xf>
    <xf numFmtId="0" fontId="6" fillId="0" borderId="0" xfId="21" applyFont="1" applyAlignment="1" applyProtection="1">
      <alignment horizontal="right"/>
      <protection hidden="1"/>
    </xf>
    <xf numFmtId="0" fontId="22" fillId="0" borderId="0" xfId="21" applyFont="1" applyBorder="1">
      <alignment/>
      <protection/>
    </xf>
    <xf numFmtId="0" fontId="22" fillId="0" borderId="0" xfId="21" applyFont="1" applyAlignment="1" applyProtection="1">
      <alignment horizontal="right"/>
      <protection hidden="1"/>
    </xf>
    <xf numFmtId="0" fontId="23" fillId="0" borderId="0" xfId="20" applyFont="1" applyAlignment="1">
      <alignment vertical="center" wrapText="1"/>
      <protection/>
    </xf>
    <xf numFmtId="49" fontId="18" fillId="0" borderId="0" xfId="0" applyNumberFormat="1" applyFont="1" applyFill="1"/>
    <xf numFmtId="0" fontId="22" fillId="0" borderId="1" xfId="21" applyFont="1" applyBorder="1" applyAlignment="1" applyProtection="1">
      <alignment horizontal="center"/>
      <protection locked="0"/>
    </xf>
    <xf numFmtId="0" fontId="22" fillId="0" borderId="7" xfId="21" applyFont="1" applyBorder="1" applyAlignment="1" applyProtection="1">
      <alignment horizontal="center"/>
      <protection locked="0"/>
    </xf>
    <xf numFmtId="0" fontId="22" fillId="0" borderId="3" xfId="21" applyFont="1" applyBorder="1" applyAlignment="1" applyProtection="1">
      <alignment horizontal="center"/>
      <protection locked="0"/>
    </xf>
    <xf numFmtId="0" fontId="23" fillId="0" borderId="0" xfId="20" applyFont="1" applyAlignment="1">
      <alignment horizontal="center" vertical="center" wrapText="1"/>
      <protection/>
    </xf>
    <xf numFmtId="0" fontId="22" fillId="0" borderId="2" xfId="20" applyFont="1" applyBorder="1" applyAlignment="1" applyProtection="1">
      <alignment horizontal="left" vertical="center"/>
      <protection locked="0"/>
    </xf>
    <xf numFmtId="49" fontId="11" fillId="2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F0D9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showGridLines="0" zoomScale="80" zoomScaleNormal="80" workbookViewId="0" topLeftCell="A1">
      <selection activeCell="B1" sqref="B1:H1"/>
    </sheetView>
  </sheetViews>
  <sheetFormatPr defaultColWidth="9.140625" defaultRowHeight="15"/>
  <cols>
    <col min="1" max="1" width="2.57421875" style="0" customWidth="1"/>
    <col min="2" max="2" width="17.421875" style="0" customWidth="1"/>
    <col min="4" max="4" width="28.57421875" style="0" customWidth="1"/>
    <col min="5" max="5" width="19.57421875" style="0" customWidth="1"/>
    <col min="6" max="6" width="21.00390625" style="0" customWidth="1"/>
    <col min="7" max="7" width="21.57421875" style="0" customWidth="1"/>
    <col min="8" max="8" width="22.8515625" style="0" customWidth="1"/>
  </cols>
  <sheetData>
    <row r="1" spans="2:17" ht="91.5" customHeight="1">
      <c r="B1" s="186" t="s">
        <v>300</v>
      </c>
      <c r="C1" s="186"/>
      <c r="D1" s="186"/>
      <c r="E1" s="186"/>
      <c r="F1" s="186"/>
      <c r="G1" s="186"/>
      <c r="H1" s="186"/>
      <c r="I1" s="181"/>
      <c r="J1" s="181"/>
      <c r="K1" s="181"/>
      <c r="L1" s="181"/>
      <c r="M1" s="181"/>
      <c r="N1" s="181"/>
      <c r="O1" s="181"/>
      <c r="P1" s="181"/>
      <c r="Q1" s="181"/>
    </row>
    <row r="2" spans="2:17" ht="15.5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2:18" s="165" customFormat="1" ht="28.5" customHeight="1">
      <c r="B3" s="167"/>
      <c r="C3" s="168" t="s">
        <v>281</v>
      </c>
      <c r="D3" s="187"/>
      <c r="E3" s="187"/>
      <c r="F3" s="187"/>
      <c r="G3" s="187"/>
      <c r="H3" s="187"/>
      <c r="I3" s="169"/>
      <c r="J3" s="169"/>
      <c r="K3" s="169"/>
      <c r="L3" s="169"/>
      <c r="M3" s="169"/>
      <c r="N3" s="169"/>
      <c r="O3" s="169"/>
      <c r="P3" s="169"/>
      <c r="Q3" s="169"/>
      <c r="R3" s="164"/>
    </row>
    <row r="4" spans="2:17" ht="15.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2:17" ht="28.5" customHeight="1">
      <c r="B5" s="166"/>
      <c r="C5" s="170" t="s">
        <v>282</v>
      </c>
      <c r="D5" s="187"/>
      <c r="E5" s="187"/>
      <c r="F5" s="187"/>
      <c r="G5" s="187"/>
      <c r="H5" s="187"/>
      <c r="I5" s="169"/>
      <c r="J5" s="169"/>
      <c r="K5" s="169"/>
      <c r="L5" s="169"/>
      <c r="M5" s="166"/>
      <c r="N5" s="166"/>
      <c r="O5" s="166"/>
      <c r="P5" s="166"/>
      <c r="Q5" s="166"/>
    </row>
    <row r="6" spans="2:17" ht="15.5"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2:17" ht="15.5">
      <c r="B7" s="171"/>
      <c r="C7" s="166"/>
      <c r="D7" s="172" t="s">
        <v>302</v>
      </c>
      <c r="E7" s="173" t="s">
        <v>303</v>
      </c>
      <c r="F7" s="173" t="s">
        <v>304</v>
      </c>
      <c r="G7" s="173" t="s">
        <v>305</v>
      </c>
      <c r="H7" s="173" t="s">
        <v>306</v>
      </c>
      <c r="I7" s="174"/>
      <c r="J7" s="166"/>
      <c r="K7" s="166"/>
      <c r="L7" s="166"/>
      <c r="M7" s="166"/>
      <c r="N7" s="166"/>
      <c r="O7" s="166"/>
      <c r="P7" s="166"/>
      <c r="Q7" s="166"/>
    </row>
    <row r="8" spans="2:17" ht="15.5">
      <c r="B8" s="174"/>
      <c r="C8" s="166"/>
      <c r="D8" s="175" t="s">
        <v>307</v>
      </c>
      <c r="E8" s="176"/>
      <c r="F8" s="176"/>
      <c r="G8" s="176"/>
      <c r="H8" s="176"/>
      <c r="I8" s="174"/>
      <c r="J8" s="166"/>
      <c r="K8" s="166"/>
      <c r="L8" s="166"/>
      <c r="M8" s="166"/>
      <c r="N8" s="166"/>
      <c r="O8" s="166"/>
      <c r="P8" s="166"/>
      <c r="Q8" s="166"/>
    </row>
    <row r="9" spans="2:17" ht="15.5">
      <c r="B9" s="174"/>
      <c r="C9" s="166"/>
      <c r="D9" s="177"/>
      <c r="E9" s="174"/>
      <c r="F9" s="174"/>
      <c r="G9" s="174"/>
      <c r="H9" s="174"/>
      <c r="I9" s="174"/>
      <c r="J9" s="166"/>
      <c r="K9" s="166"/>
      <c r="L9" s="166"/>
      <c r="M9" s="166"/>
      <c r="N9" s="166"/>
      <c r="O9" s="166"/>
      <c r="P9" s="166"/>
      <c r="Q9" s="166"/>
    </row>
    <row r="10" spans="2:17" ht="15.5">
      <c r="B10" s="171"/>
      <c r="C10" s="166"/>
      <c r="D10" s="175" t="s">
        <v>308</v>
      </c>
      <c r="E10" s="176"/>
      <c r="F10" s="176"/>
      <c r="G10" s="176"/>
      <c r="H10" s="176"/>
      <c r="I10" s="174"/>
      <c r="J10" s="166"/>
      <c r="K10" s="166"/>
      <c r="L10" s="166"/>
      <c r="M10" s="166"/>
      <c r="N10" s="166"/>
      <c r="O10" s="166"/>
      <c r="P10" s="166"/>
      <c r="Q10" s="166"/>
    </row>
    <row r="11" spans="2:17" ht="15.5">
      <c r="B11" s="174"/>
      <c r="C11" s="174"/>
      <c r="D11" s="174"/>
      <c r="E11" s="174"/>
      <c r="F11" s="174"/>
      <c r="G11" s="174"/>
      <c r="H11" s="174"/>
      <c r="I11" s="174"/>
      <c r="J11" s="166"/>
      <c r="K11" s="166"/>
      <c r="L11" s="166"/>
      <c r="M11" s="166"/>
      <c r="N11" s="166"/>
      <c r="O11" s="166"/>
      <c r="P11" s="166"/>
      <c r="Q11" s="166"/>
    </row>
    <row r="12" spans="2:17" ht="15.5">
      <c r="B12" s="166"/>
      <c r="C12" s="166"/>
      <c r="D12" s="178" t="s">
        <v>309</v>
      </c>
      <c r="E12" s="183"/>
      <c r="F12" s="184"/>
      <c r="G12" s="184"/>
      <c r="H12" s="185"/>
      <c r="I12" s="179"/>
      <c r="J12" s="179"/>
      <c r="K12" s="166"/>
      <c r="L12" s="166"/>
      <c r="M12" s="166"/>
      <c r="N12" s="166"/>
      <c r="O12" s="166"/>
      <c r="P12" s="166"/>
      <c r="Q12" s="166"/>
    </row>
    <row r="13" spans="2:17" ht="15.5">
      <c r="B13" s="166"/>
      <c r="C13" s="166"/>
      <c r="D13" s="180" t="s">
        <v>310</v>
      </c>
      <c r="E13" s="183"/>
      <c r="F13" s="184"/>
      <c r="G13" s="184"/>
      <c r="H13" s="185"/>
      <c r="I13" s="179"/>
      <c r="J13" s="179"/>
      <c r="K13" s="166"/>
      <c r="L13" s="166"/>
      <c r="M13" s="166"/>
      <c r="N13" s="166"/>
      <c r="O13" s="166"/>
      <c r="P13" s="166"/>
      <c r="Q13" s="166"/>
    </row>
  </sheetData>
  <sheetProtection password="CA0B" sheet="1" objects="1" scenarios="1"/>
  <mergeCells count="5">
    <mergeCell ref="E12:H12"/>
    <mergeCell ref="E13:H13"/>
    <mergeCell ref="B1:H1"/>
    <mergeCell ref="D3:H3"/>
    <mergeCell ref="D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zoomScale="70" zoomScaleNormal="70" workbookViewId="0" topLeftCell="A1">
      <selection activeCell="E17" sqref="E17"/>
    </sheetView>
  </sheetViews>
  <sheetFormatPr defaultColWidth="8.8515625" defaultRowHeight="15"/>
  <cols>
    <col min="1" max="1" width="54.8515625" style="1" customWidth="1"/>
    <col min="2" max="2" width="6.00390625" style="2" customWidth="1"/>
    <col min="3" max="3" width="86.00390625" style="1" customWidth="1"/>
    <col min="4" max="4" width="17.421875" style="3" customWidth="1"/>
    <col min="5" max="5" width="11.57421875" style="3" customWidth="1"/>
    <col min="6" max="6" width="32.421875" style="121" bestFit="1" customWidth="1"/>
    <col min="7" max="7" width="21.00390625" style="125" bestFit="1" customWidth="1"/>
    <col min="8" max="8" width="8.8515625" style="4" customWidth="1"/>
    <col min="9" max="1024" width="8.8515625" style="1" customWidth="1"/>
  </cols>
  <sheetData>
    <row r="1" spans="1:3" ht="18.5">
      <c r="A1" s="148"/>
      <c r="B1" s="149" t="s">
        <v>280</v>
      </c>
      <c r="C1" s="182"/>
    </row>
    <row r="4" ht="15">
      <c r="C4" s="5" t="s">
        <v>301</v>
      </c>
    </row>
    <row r="5" ht="15">
      <c r="A5" s="5"/>
    </row>
    <row r="6" ht="15">
      <c r="A6" s="5"/>
    </row>
    <row r="7" spans="1:8" ht="21">
      <c r="A7" s="6"/>
      <c r="B7" s="191" t="s">
        <v>0</v>
      </c>
      <c r="C7" s="191"/>
      <c r="D7" s="7"/>
      <c r="E7" s="7"/>
      <c r="F7" s="188" t="s">
        <v>274</v>
      </c>
      <c r="G7" s="188"/>
      <c r="H7" s="8"/>
    </row>
    <row r="8" spans="1:7" ht="15">
      <c r="A8" s="6"/>
      <c r="B8" s="9"/>
      <c r="C8" s="10"/>
      <c r="D8" s="7"/>
      <c r="E8" s="7"/>
      <c r="F8" s="7"/>
      <c r="G8" s="7"/>
    </row>
    <row r="9" spans="1:8" s="15" customFormat="1" ht="15.5">
      <c r="A9" s="11" t="s">
        <v>1</v>
      </c>
      <c r="B9" s="12"/>
      <c r="C9" s="13" t="s">
        <v>2</v>
      </c>
      <c r="D9" s="14" t="s">
        <v>3</v>
      </c>
      <c r="E9" s="14" t="s">
        <v>4</v>
      </c>
      <c r="F9" s="122" t="s">
        <v>272</v>
      </c>
      <c r="G9" s="138" t="s">
        <v>273</v>
      </c>
      <c r="H9" s="16"/>
    </row>
    <row r="10" spans="1:7" ht="15">
      <c r="A10" s="17"/>
      <c r="B10" s="18"/>
      <c r="C10" s="19" t="s">
        <v>5</v>
      </c>
      <c r="D10" s="20"/>
      <c r="E10" s="21"/>
      <c r="F10" s="120"/>
      <c r="G10" s="126"/>
    </row>
    <row r="11" spans="1:7" ht="15">
      <c r="A11" s="22"/>
      <c r="B11" s="18"/>
      <c r="C11" s="19" t="s">
        <v>6</v>
      </c>
      <c r="D11" s="20"/>
      <c r="E11" s="21"/>
      <c r="F11" s="120"/>
      <c r="G11" s="126"/>
    </row>
    <row r="12" spans="1:7" ht="15">
      <c r="A12" s="22"/>
      <c r="B12" s="18" t="s">
        <v>7</v>
      </c>
      <c r="C12" s="23" t="s">
        <v>297</v>
      </c>
      <c r="D12" s="20" t="s">
        <v>9</v>
      </c>
      <c r="E12" s="21">
        <v>20</v>
      </c>
      <c r="F12" s="150"/>
      <c r="G12" s="127">
        <f>F12*E12</f>
        <v>0</v>
      </c>
    </row>
    <row r="13" spans="1:7" ht="15">
      <c r="A13" s="22"/>
      <c r="B13" s="18" t="s">
        <v>10</v>
      </c>
      <c r="C13" s="23" t="s">
        <v>11</v>
      </c>
      <c r="D13" s="20" t="s">
        <v>9</v>
      </c>
      <c r="E13" s="21">
        <v>10</v>
      </c>
      <c r="F13" s="150"/>
      <c r="G13" s="127">
        <f>F13*E13</f>
        <v>0</v>
      </c>
    </row>
    <row r="14" spans="1:7" ht="15">
      <c r="A14" s="22"/>
      <c r="B14" s="18"/>
      <c r="C14" s="19" t="s">
        <v>12</v>
      </c>
      <c r="D14" s="20"/>
      <c r="E14" s="21"/>
      <c r="F14" s="120"/>
      <c r="G14" s="126"/>
    </row>
    <row r="15" spans="1:7" ht="15">
      <c r="A15" s="22"/>
      <c r="B15" s="18" t="s">
        <v>13</v>
      </c>
      <c r="C15" s="23" t="s">
        <v>8</v>
      </c>
      <c r="D15" s="20" t="s">
        <v>14</v>
      </c>
      <c r="E15" s="25">
        <v>15</v>
      </c>
      <c r="F15" s="150"/>
      <c r="G15" s="127">
        <f>F15*E15</f>
        <v>0</v>
      </c>
    </row>
    <row r="16" spans="1:7" ht="15">
      <c r="A16" s="22"/>
      <c r="B16" s="18" t="s">
        <v>15</v>
      </c>
      <c r="C16" s="23" t="s">
        <v>11</v>
      </c>
      <c r="D16" s="20" t="s">
        <v>14</v>
      </c>
      <c r="E16" s="25">
        <v>4</v>
      </c>
      <c r="F16" s="150"/>
      <c r="G16" s="127">
        <f>F16*E16</f>
        <v>0</v>
      </c>
    </row>
    <row r="17" spans="1:7" ht="15">
      <c r="A17" s="22"/>
      <c r="B17" s="18"/>
      <c r="C17" s="19" t="s">
        <v>16</v>
      </c>
      <c r="D17" s="20"/>
      <c r="E17" s="21"/>
      <c r="F17" s="120"/>
      <c r="G17" s="126"/>
    </row>
    <row r="18" spans="1:7" ht="15">
      <c r="A18" s="22"/>
      <c r="B18" s="18" t="s">
        <v>17</v>
      </c>
      <c r="C18" s="26" t="s">
        <v>18</v>
      </c>
      <c r="D18" s="20" t="s">
        <v>9</v>
      </c>
      <c r="E18" s="24">
        <v>12</v>
      </c>
      <c r="F18" s="150"/>
      <c r="G18" s="127">
        <f>F18*E18</f>
        <v>0</v>
      </c>
    </row>
    <row r="19" spans="1:7" ht="15">
      <c r="A19" s="22"/>
      <c r="B19" s="18" t="s">
        <v>19</v>
      </c>
      <c r="C19" s="23" t="s">
        <v>20</v>
      </c>
      <c r="D19" s="20" t="s">
        <v>9</v>
      </c>
      <c r="E19" s="25">
        <v>2</v>
      </c>
      <c r="F19" s="150"/>
      <c r="G19" s="127">
        <f>F19*E19</f>
        <v>0</v>
      </c>
    </row>
    <row r="20" spans="1:7" ht="15">
      <c r="A20" s="22"/>
      <c r="B20" s="18"/>
      <c r="C20" s="19" t="s">
        <v>21</v>
      </c>
      <c r="D20" s="20"/>
      <c r="E20" s="21"/>
      <c r="F20" s="120"/>
      <c r="G20" s="126"/>
    </row>
    <row r="21" spans="1:7" ht="15">
      <c r="A21" s="22"/>
      <c r="B21" s="18" t="s">
        <v>22</v>
      </c>
      <c r="C21" s="23" t="s">
        <v>23</v>
      </c>
      <c r="D21" s="20" t="s">
        <v>9</v>
      </c>
      <c r="E21" s="21">
        <v>7</v>
      </c>
      <c r="F21" s="150"/>
      <c r="G21" s="127">
        <f>F21*E21</f>
        <v>0</v>
      </c>
    </row>
    <row r="22" spans="1:7" ht="15">
      <c r="A22" s="27" t="s">
        <v>24</v>
      </c>
      <c r="B22" s="18" t="s">
        <v>25</v>
      </c>
      <c r="C22" s="23" t="s">
        <v>20</v>
      </c>
      <c r="D22" s="20" t="s">
        <v>9</v>
      </c>
      <c r="E22" s="21">
        <v>4.5</v>
      </c>
      <c r="F22" s="150"/>
      <c r="G22" s="127">
        <f>F22*E22</f>
        <v>0</v>
      </c>
    </row>
    <row r="23" spans="1:7" ht="15">
      <c r="A23" s="27" t="s">
        <v>26</v>
      </c>
      <c r="B23" s="18"/>
      <c r="C23" s="19" t="s">
        <v>27</v>
      </c>
      <c r="D23" s="20"/>
      <c r="E23" s="21"/>
      <c r="F23" s="120"/>
      <c r="G23" s="126"/>
    </row>
    <row r="24" spans="1:7" ht="15">
      <c r="A24" s="22"/>
      <c r="B24" s="18" t="s">
        <v>28</v>
      </c>
      <c r="C24" s="23" t="s">
        <v>29</v>
      </c>
      <c r="D24" s="20" t="s">
        <v>9</v>
      </c>
      <c r="E24" s="24">
        <v>12</v>
      </c>
      <c r="F24" s="150"/>
      <c r="G24" s="127">
        <f>F24*E24</f>
        <v>0</v>
      </c>
    </row>
    <row r="25" spans="1:7" ht="15">
      <c r="A25" s="22"/>
      <c r="B25" s="28" t="s">
        <v>30</v>
      </c>
      <c r="C25" s="29" t="s">
        <v>31</v>
      </c>
      <c r="D25" s="30" t="s">
        <v>9</v>
      </c>
      <c r="E25" s="31">
        <v>2</v>
      </c>
      <c r="F25" s="150"/>
      <c r="G25" s="127">
        <f>F25*E25</f>
        <v>0</v>
      </c>
    </row>
    <row r="26" spans="1:7" ht="15">
      <c r="A26" s="22"/>
      <c r="B26" s="28"/>
      <c r="C26" s="32" t="s">
        <v>32</v>
      </c>
      <c r="D26" s="30"/>
      <c r="E26" s="33"/>
      <c r="F26" s="120"/>
      <c r="G26" s="126"/>
    </row>
    <row r="27" spans="1:7" ht="15">
      <c r="A27" s="22"/>
      <c r="B27" s="28" t="s">
        <v>33</v>
      </c>
      <c r="C27" s="29" t="s">
        <v>34</v>
      </c>
      <c r="D27" s="30" t="s">
        <v>9</v>
      </c>
      <c r="E27" s="31">
        <v>6</v>
      </c>
      <c r="F27" s="150"/>
      <c r="G27" s="127">
        <f>F27*E27</f>
        <v>0</v>
      </c>
    </row>
    <row r="28" spans="1:7" ht="15">
      <c r="A28" s="22"/>
      <c r="B28" s="28" t="s">
        <v>35</v>
      </c>
      <c r="C28" s="29" t="s">
        <v>36</v>
      </c>
      <c r="D28" s="30" t="s">
        <v>9</v>
      </c>
      <c r="E28" s="31">
        <v>4</v>
      </c>
      <c r="F28" s="150"/>
      <c r="G28" s="127">
        <f>F28*E28</f>
        <v>0</v>
      </c>
    </row>
    <row r="29" spans="1:7" ht="15">
      <c r="A29" s="22"/>
      <c r="B29" s="28" t="s">
        <v>37</v>
      </c>
      <c r="C29" s="29" t="s">
        <v>31</v>
      </c>
      <c r="D29" s="30" t="s">
        <v>9</v>
      </c>
      <c r="E29" s="31">
        <v>2</v>
      </c>
      <c r="F29" s="150"/>
      <c r="G29" s="127">
        <f>F29*E29</f>
        <v>0</v>
      </c>
    </row>
    <row r="30" spans="1:7" ht="15">
      <c r="A30" s="22"/>
      <c r="B30" s="18"/>
      <c r="C30" s="19" t="s">
        <v>38</v>
      </c>
      <c r="D30" s="20"/>
      <c r="E30" s="21"/>
      <c r="F30" s="120"/>
      <c r="G30" s="126"/>
    </row>
    <row r="31" spans="1:7" ht="15">
      <c r="A31" s="34"/>
      <c r="B31" s="18" t="s">
        <v>39</v>
      </c>
      <c r="C31" s="23" t="s">
        <v>40</v>
      </c>
      <c r="D31" s="20" t="s">
        <v>41</v>
      </c>
      <c r="E31" s="25">
        <v>5</v>
      </c>
      <c r="F31" s="150"/>
      <c r="G31" s="127">
        <f>F31*E31</f>
        <v>0</v>
      </c>
    </row>
    <row r="32" spans="1:7" ht="15">
      <c r="A32" s="10"/>
      <c r="B32" s="18" t="s">
        <v>42</v>
      </c>
      <c r="C32" s="23" t="s">
        <v>43</v>
      </c>
      <c r="D32" s="20" t="s">
        <v>41</v>
      </c>
      <c r="E32" s="25">
        <v>0.5</v>
      </c>
      <c r="F32" s="150"/>
      <c r="G32" s="127">
        <f>F32*E32</f>
        <v>0</v>
      </c>
    </row>
    <row r="33" spans="1:7" ht="15">
      <c r="A33" s="10"/>
      <c r="B33" s="18" t="s">
        <v>44</v>
      </c>
      <c r="C33" s="19" t="s">
        <v>45</v>
      </c>
      <c r="D33" s="20" t="s">
        <v>46</v>
      </c>
      <c r="E33" s="25">
        <v>7</v>
      </c>
      <c r="F33" s="150"/>
      <c r="G33" s="127">
        <f>F33*E33</f>
        <v>0</v>
      </c>
    </row>
    <row r="34" spans="1:7" ht="15">
      <c r="A34" s="10"/>
      <c r="B34" s="18"/>
      <c r="C34" s="19" t="s">
        <v>47</v>
      </c>
      <c r="D34" s="20"/>
      <c r="E34" s="21"/>
      <c r="F34" s="120"/>
      <c r="G34" s="126"/>
    </row>
    <row r="35" spans="1:7" ht="15">
      <c r="A35" s="10"/>
      <c r="B35" s="18" t="s">
        <v>48</v>
      </c>
      <c r="C35" s="35" t="s">
        <v>49</v>
      </c>
      <c r="D35" s="20" t="s">
        <v>41</v>
      </c>
      <c r="E35" s="119">
        <v>0.8</v>
      </c>
      <c r="F35" s="150"/>
      <c r="G35" s="127">
        <f>F35*E35</f>
        <v>0</v>
      </c>
    </row>
    <row r="36" spans="1:7" ht="15">
      <c r="A36" s="10"/>
      <c r="B36" s="18" t="s">
        <v>50</v>
      </c>
      <c r="C36" s="35" t="s">
        <v>51</v>
      </c>
      <c r="D36" s="20" t="s">
        <v>41</v>
      </c>
      <c r="E36" s="119">
        <v>0.3</v>
      </c>
      <c r="F36" s="150"/>
      <c r="G36" s="127">
        <f>F36*E36</f>
        <v>0</v>
      </c>
    </row>
    <row r="37" spans="1:8" s="1" customFormat="1" ht="15">
      <c r="A37" s="36"/>
      <c r="B37" s="37"/>
      <c r="C37" s="38"/>
      <c r="D37" s="39"/>
      <c r="E37" s="40"/>
      <c r="F37" s="123" t="s">
        <v>275</v>
      </c>
      <c r="G37" s="128">
        <f>MIN(SUM(G12:G36),40)</f>
        <v>0</v>
      </c>
      <c r="H37" s="4"/>
    </row>
    <row r="38" spans="1:7" ht="15">
      <c r="A38" s="41"/>
      <c r="B38" s="18"/>
      <c r="C38" s="19" t="s">
        <v>52</v>
      </c>
      <c r="D38" s="20"/>
      <c r="E38" s="21"/>
      <c r="F38" s="120"/>
      <c r="G38" s="126"/>
    </row>
    <row r="39" spans="1:7" ht="15">
      <c r="A39" s="42"/>
      <c r="B39" s="18"/>
      <c r="C39" s="19" t="s">
        <v>53</v>
      </c>
      <c r="D39" s="20"/>
      <c r="E39" s="21"/>
      <c r="F39" s="120"/>
      <c r="G39" s="126"/>
    </row>
    <row r="40" spans="1:7" ht="15">
      <c r="A40" s="43"/>
      <c r="B40" s="18" t="s">
        <v>54</v>
      </c>
      <c r="C40" s="23" t="s">
        <v>55</v>
      </c>
      <c r="D40" s="20" t="s">
        <v>56</v>
      </c>
      <c r="E40" s="25">
        <v>2</v>
      </c>
      <c r="F40" s="150"/>
      <c r="G40" s="127">
        <f>F40*E40</f>
        <v>0</v>
      </c>
    </row>
    <row r="41" spans="1:7" ht="15">
      <c r="A41" s="43"/>
      <c r="B41" s="18" t="s">
        <v>57</v>
      </c>
      <c r="C41" s="23" t="s">
        <v>58</v>
      </c>
      <c r="D41" s="20" t="s">
        <v>56</v>
      </c>
      <c r="E41" s="21">
        <v>0.5</v>
      </c>
      <c r="F41" s="150"/>
      <c r="G41" s="127">
        <f>F41*E41</f>
        <v>0</v>
      </c>
    </row>
    <row r="42" spans="1:7" ht="15">
      <c r="A42" s="43"/>
      <c r="B42" s="18"/>
      <c r="C42" s="19" t="s">
        <v>59</v>
      </c>
      <c r="D42" s="20"/>
      <c r="E42" s="21"/>
      <c r="F42" s="120"/>
      <c r="G42" s="126"/>
    </row>
    <row r="43" spans="1:7" ht="15">
      <c r="A43" s="22"/>
      <c r="B43" s="18" t="s">
        <v>60</v>
      </c>
      <c r="C43" s="23" t="s">
        <v>61</v>
      </c>
      <c r="D43" s="20" t="s">
        <v>62</v>
      </c>
      <c r="E43" s="21">
        <v>1.5</v>
      </c>
      <c r="F43" s="150"/>
      <c r="G43" s="127">
        <f>F43*E43</f>
        <v>0</v>
      </c>
    </row>
    <row r="44" spans="1:7" ht="15">
      <c r="A44" s="22"/>
      <c r="B44" s="18" t="s">
        <v>63</v>
      </c>
      <c r="C44" s="23" t="s">
        <v>64</v>
      </c>
      <c r="D44" s="20" t="s">
        <v>65</v>
      </c>
      <c r="E44" s="21">
        <v>0.5</v>
      </c>
      <c r="F44" s="150"/>
      <c r="G44" s="127">
        <f>F44*E44</f>
        <v>0</v>
      </c>
    </row>
    <row r="45" spans="1:7" ht="15">
      <c r="A45" s="22"/>
      <c r="B45" s="18"/>
      <c r="C45" s="19" t="s">
        <v>66</v>
      </c>
      <c r="D45" s="20"/>
      <c r="E45" s="21"/>
      <c r="F45" s="120"/>
      <c r="G45" s="126"/>
    </row>
    <row r="46" spans="1:7" ht="15">
      <c r="A46" s="22"/>
      <c r="B46" s="18" t="s">
        <v>67</v>
      </c>
      <c r="C46" s="23" t="s">
        <v>68</v>
      </c>
      <c r="D46" s="20" t="s">
        <v>69</v>
      </c>
      <c r="E46" s="21">
        <v>0.5</v>
      </c>
      <c r="F46" s="150"/>
      <c r="G46" s="127">
        <f>F46*E46</f>
        <v>0</v>
      </c>
    </row>
    <row r="47" spans="1:7" ht="15">
      <c r="A47" s="22"/>
      <c r="B47" s="18" t="s">
        <v>70</v>
      </c>
      <c r="C47" s="23" t="s">
        <v>71</v>
      </c>
      <c r="D47" s="20" t="s">
        <v>69</v>
      </c>
      <c r="E47" s="21">
        <v>0.2</v>
      </c>
      <c r="F47" s="150"/>
      <c r="G47" s="127">
        <f>F47*E47</f>
        <v>0</v>
      </c>
    </row>
    <row r="48" spans="1:7" ht="15">
      <c r="A48" s="27" t="s">
        <v>72</v>
      </c>
      <c r="B48" s="18"/>
      <c r="C48" s="19" t="s">
        <v>73</v>
      </c>
      <c r="D48" s="20"/>
      <c r="E48" s="21"/>
      <c r="F48" s="120"/>
      <c r="G48" s="126"/>
    </row>
    <row r="49" spans="1:7" ht="15">
      <c r="A49" s="44" t="s">
        <v>74</v>
      </c>
      <c r="B49" s="18" t="s">
        <v>75</v>
      </c>
      <c r="C49" s="23" t="s">
        <v>76</v>
      </c>
      <c r="D49" s="20" t="s">
        <v>77</v>
      </c>
      <c r="E49" s="21">
        <v>0.1</v>
      </c>
      <c r="F49" s="150"/>
      <c r="G49" s="127">
        <f>F49*E49</f>
        <v>0</v>
      </c>
    </row>
    <row r="50" spans="1:7" ht="15">
      <c r="A50" s="162" t="s">
        <v>299</v>
      </c>
      <c r="B50" s="18"/>
      <c r="C50" s="19" t="s">
        <v>78</v>
      </c>
      <c r="D50" s="20"/>
      <c r="E50" s="21"/>
      <c r="F50" s="120"/>
      <c r="G50" s="126"/>
    </row>
    <row r="51" spans="1:7" ht="15">
      <c r="A51" s="22"/>
      <c r="B51" s="18" t="s">
        <v>79</v>
      </c>
      <c r="C51" s="23" t="s">
        <v>80</v>
      </c>
      <c r="D51" s="20" t="s">
        <v>81</v>
      </c>
      <c r="E51" s="21">
        <v>0.5</v>
      </c>
      <c r="F51" s="150"/>
      <c r="G51" s="127">
        <f>F51*E51</f>
        <v>0</v>
      </c>
    </row>
    <row r="52" spans="1:7" ht="15">
      <c r="A52" s="22"/>
      <c r="B52" s="18" t="s">
        <v>82</v>
      </c>
      <c r="C52" s="23" t="s">
        <v>83</v>
      </c>
      <c r="D52" s="20" t="s">
        <v>81</v>
      </c>
      <c r="E52" s="21">
        <v>0.3</v>
      </c>
      <c r="F52" s="150"/>
      <c r="G52" s="127">
        <f>F52*E52</f>
        <v>0</v>
      </c>
    </row>
    <row r="53" spans="1:7" ht="15">
      <c r="A53" s="22"/>
      <c r="B53" s="18"/>
      <c r="C53" s="19" t="s">
        <v>84</v>
      </c>
      <c r="D53" s="20"/>
      <c r="E53" s="21"/>
      <c r="F53" s="120"/>
      <c r="G53" s="126"/>
    </row>
    <row r="54" spans="1:7" ht="15">
      <c r="A54" s="22"/>
      <c r="B54" s="18" t="s">
        <v>85</v>
      </c>
      <c r="C54" s="23" t="s">
        <v>86</v>
      </c>
      <c r="D54" s="20" t="s">
        <v>87</v>
      </c>
      <c r="E54" s="25">
        <v>0.5</v>
      </c>
      <c r="F54" s="150"/>
      <c r="G54" s="127">
        <f>F54*E54</f>
        <v>0</v>
      </c>
    </row>
    <row r="55" spans="1:7" ht="15">
      <c r="A55" s="22"/>
      <c r="B55" s="18" t="s">
        <v>88</v>
      </c>
      <c r="C55" s="23" t="s">
        <v>83</v>
      </c>
      <c r="D55" s="20" t="s">
        <v>87</v>
      </c>
      <c r="E55" s="21">
        <v>0.2</v>
      </c>
      <c r="F55" s="150"/>
      <c r="G55" s="127">
        <f>F55*E55</f>
        <v>0</v>
      </c>
    </row>
    <row r="56" spans="1:7" ht="15">
      <c r="A56" s="22"/>
      <c r="B56" s="18" t="s">
        <v>89</v>
      </c>
      <c r="C56" s="19" t="s">
        <v>90</v>
      </c>
      <c r="D56" s="20" t="s">
        <v>91</v>
      </c>
      <c r="E56" s="25">
        <v>0.2</v>
      </c>
      <c r="F56" s="150"/>
      <c r="G56" s="127">
        <f>F56*E56</f>
        <v>0</v>
      </c>
    </row>
    <row r="57" spans="1:7" ht="15">
      <c r="A57" s="22"/>
      <c r="B57" s="18"/>
      <c r="C57" s="19" t="s">
        <v>92</v>
      </c>
      <c r="D57" s="20"/>
      <c r="E57" s="21"/>
      <c r="F57" s="120"/>
      <c r="G57" s="126"/>
    </row>
    <row r="58" spans="1:7" ht="15">
      <c r="A58" s="22"/>
      <c r="B58" s="18" t="s">
        <v>93</v>
      </c>
      <c r="C58" s="23" t="s">
        <v>94</v>
      </c>
      <c r="D58" s="20" t="s">
        <v>69</v>
      </c>
      <c r="E58" s="21">
        <v>0.3</v>
      </c>
      <c r="F58" s="150"/>
      <c r="G58" s="127">
        <f>F58*E58</f>
        <v>0</v>
      </c>
    </row>
    <row r="59" spans="1:7" ht="15">
      <c r="A59" s="22"/>
      <c r="B59" s="18" t="s">
        <v>95</v>
      </c>
      <c r="C59" s="23" t="s">
        <v>96</v>
      </c>
      <c r="D59" s="20" t="s">
        <v>69</v>
      </c>
      <c r="E59" s="21">
        <v>0.2</v>
      </c>
      <c r="F59" s="150"/>
      <c r="G59" s="127">
        <f>F59*E59</f>
        <v>0</v>
      </c>
    </row>
    <row r="60" spans="1:7" ht="15">
      <c r="A60" s="45"/>
      <c r="B60" s="18" t="s">
        <v>97</v>
      </c>
      <c r="C60" s="23" t="s">
        <v>98</v>
      </c>
      <c r="D60" s="20" t="s">
        <v>69</v>
      </c>
      <c r="E60" s="21">
        <v>0.1</v>
      </c>
      <c r="F60" s="150"/>
      <c r="G60" s="127">
        <f>F60*E60</f>
        <v>0</v>
      </c>
    </row>
    <row r="61" spans="2:8" s="1" customFormat="1" ht="15">
      <c r="B61" s="2"/>
      <c r="C61" s="5"/>
      <c r="D61" s="46"/>
      <c r="E61" s="3"/>
      <c r="F61" s="124" t="s">
        <v>275</v>
      </c>
      <c r="G61" s="128">
        <f>MIN(30,SUM(G40:G60))</f>
        <v>0</v>
      </c>
      <c r="H61" s="4"/>
    </row>
    <row r="62" spans="1:7" ht="12.75" customHeight="1">
      <c r="A62" s="49" t="s">
        <v>102</v>
      </c>
      <c r="B62" s="48" t="s">
        <v>99</v>
      </c>
      <c r="C62" s="19" t="s">
        <v>100</v>
      </c>
      <c r="D62" s="20" t="s">
        <v>101</v>
      </c>
      <c r="E62" s="25">
        <v>5</v>
      </c>
      <c r="F62" s="150"/>
      <c r="G62" s="127">
        <f aca="true" t="shared" si="0" ref="G62:G71">F62*E62</f>
        <v>0</v>
      </c>
    </row>
    <row r="63" spans="1:7" ht="15">
      <c r="A63" s="27" t="s">
        <v>105</v>
      </c>
      <c r="B63" s="48" t="s">
        <v>103</v>
      </c>
      <c r="C63" s="19" t="s">
        <v>104</v>
      </c>
      <c r="D63" s="20" t="s">
        <v>101</v>
      </c>
      <c r="E63" s="21">
        <v>2</v>
      </c>
      <c r="F63" s="150"/>
      <c r="G63" s="127">
        <f t="shared" si="0"/>
        <v>0</v>
      </c>
    </row>
    <row r="64" spans="1:7" ht="14.4" customHeight="1">
      <c r="A64" s="47" t="s">
        <v>74</v>
      </c>
      <c r="B64" s="48" t="s">
        <v>106</v>
      </c>
      <c r="C64" s="19" t="s">
        <v>107</v>
      </c>
      <c r="D64" s="20" t="s">
        <v>108</v>
      </c>
      <c r="E64" s="25">
        <v>4</v>
      </c>
      <c r="F64" s="150"/>
      <c r="G64" s="127">
        <f t="shared" si="0"/>
        <v>0</v>
      </c>
    </row>
    <row r="65" spans="1:7" ht="14.4" customHeight="1">
      <c r="A65" s="161" t="s">
        <v>283</v>
      </c>
      <c r="B65" s="48" t="s">
        <v>109</v>
      </c>
      <c r="C65" s="118" t="s">
        <v>110</v>
      </c>
      <c r="D65" s="116" t="s">
        <v>111</v>
      </c>
      <c r="E65" s="117">
        <v>1</v>
      </c>
      <c r="F65" s="150"/>
      <c r="G65" s="127">
        <f t="shared" si="0"/>
        <v>0</v>
      </c>
    </row>
    <row r="66" spans="1:7" ht="15" customHeight="1">
      <c r="A66"/>
      <c r="C66" s="129"/>
      <c r="D66" s="130"/>
      <c r="E66" s="130"/>
      <c r="F66" s="123" t="s">
        <v>275</v>
      </c>
      <c r="G66" s="128">
        <f>MIN(15,SUM(G62:G65))</f>
        <v>0</v>
      </c>
    </row>
    <row r="67" spans="1:7" ht="15">
      <c r="A67" s="17"/>
      <c r="B67" s="48" t="s">
        <v>113</v>
      </c>
      <c r="C67" s="19" t="s">
        <v>114</v>
      </c>
      <c r="D67" s="20" t="s">
        <v>115</v>
      </c>
      <c r="E67" s="21" t="s">
        <v>284</v>
      </c>
      <c r="F67" s="150"/>
      <c r="G67" s="127">
        <f t="shared" si="0"/>
        <v>0</v>
      </c>
    </row>
    <row r="68" spans="1:7" ht="15">
      <c r="A68" s="27" t="s">
        <v>116</v>
      </c>
      <c r="B68" s="48" t="s">
        <v>117</v>
      </c>
      <c r="C68" s="19" t="s">
        <v>118</v>
      </c>
      <c r="D68" s="20" t="s">
        <v>119</v>
      </c>
      <c r="E68" s="21" t="s">
        <v>285</v>
      </c>
      <c r="F68" s="150"/>
      <c r="G68" s="127">
        <f t="shared" si="0"/>
        <v>0</v>
      </c>
    </row>
    <row r="69" spans="1:7" ht="15" customHeight="1">
      <c r="A69" s="47" t="s">
        <v>74</v>
      </c>
      <c r="B69" s="48" t="s">
        <v>120</v>
      </c>
      <c r="C69" s="19" t="s">
        <v>121</v>
      </c>
      <c r="D69" s="20" t="s">
        <v>119</v>
      </c>
      <c r="E69" s="21" t="s">
        <v>285</v>
      </c>
      <c r="F69" s="150"/>
      <c r="G69" s="127">
        <f t="shared" si="0"/>
        <v>0</v>
      </c>
    </row>
    <row r="70" spans="1:7" ht="15">
      <c r="A70" s="27" t="s">
        <v>283</v>
      </c>
      <c r="B70" s="48" t="s">
        <v>122</v>
      </c>
      <c r="C70" s="19" t="s">
        <v>123</v>
      </c>
      <c r="D70" s="20" t="s">
        <v>119</v>
      </c>
      <c r="E70" s="21" t="s">
        <v>285</v>
      </c>
      <c r="F70" s="150"/>
      <c r="G70" s="127">
        <f t="shared" si="0"/>
        <v>0</v>
      </c>
    </row>
    <row r="71" spans="1:7" ht="15">
      <c r="A71" s="45"/>
      <c r="B71" s="48" t="s">
        <v>124</v>
      </c>
      <c r="C71" s="19" t="s">
        <v>125</v>
      </c>
      <c r="D71" s="20" t="s">
        <v>119</v>
      </c>
      <c r="E71" s="21" t="s">
        <v>285</v>
      </c>
      <c r="F71" s="150"/>
      <c r="G71" s="127">
        <f t="shared" si="0"/>
        <v>0</v>
      </c>
    </row>
    <row r="72" spans="2:8" s="1" customFormat="1" ht="15">
      <c r="B72" s="2"/>
      <c r="D72" s="46"/>
      <c r="E72" s="3"/>
      <c r="F72" s="123" t="s">
        <v>275</v>
      </c>
      <c r="G72" s="128">
        <f>MIN(2.5,SUM(G67:G71))</f>
        <v>0</v>
      </c>
      <c r="H72" s="4"/>
    </row>
    <row r="73" spans="1:7" ht="15">
      <c r="A73" s="49" t="s">
        <v>126</v>
      </c>
      <c r="B73" s="18"/>
      <c r="C73" s="19" t="s">
        <v>127</v>
      </c>
      <c r="D73" s="20"/>
      <c r="E73" s="21"/>
      <c r="F73" s="120"/>
      <c r="G73" s="126"/>
    </row>
    <row r="74" spans="1:7" ht="15">
      <c r="A74" s="27" t="s">
        <v>128</v>
      </c>
      <c r="B74" s="18" t="s">
        <v>129</v>
      </c>
      <c r="C74" s="23" t="s">
        <v>80</v>
      </c>
      <c r="D74" s="20" t="s">
        <v>130</v>
      </c>
      <c r="E74" s="21" t="s">
        <v>286</v>
      </c>
      <c r="F74" s="150"/>
      <c r="G74" s="127">
        <f aca="true" t="shared" si="1" ref="G74:G75">F74*E74</f>
        <v>0</v>
      </c>
    </row>
    <row r="75" spans="1:7" ht="15">
      <c r="A75" s="47" t="s">
        <v>74</v>
      </c>
      <c r="B75" s="18" t="s">
        <v>131</v>
      </c>
      <c r="C75" s="23" t="s">
        <v>83</v>
      </c>
      <c r="D75" s="20" t="s">
        <v>130</v>
      </c>
      <c r="E75" s="21" t="s">
        <v>285</v>
      </c>
      <c r="F75" s="150"/>
      <c r="G75" s="127">
        <f t="shared" si="1"/>
        <v>0</v>
      </c>
    </row>
    <row r="76" spans="1:7" ht="15">
      <c r="A76" s="27" t="s">
        <v>283</v>
      </c>
      <c r="B76" s="18"/>
      <c r="C76" s="19" t="s">
        <v>132</v>
      </c>
      <c r="D76" s="20"/>
      <c r="E76" s="21"/>
      <c r="F76" s="120"/>
      <c r="G76" s="126"/>
    </row>
    <row r="77" spans="1:7" ht="15">
      <c r="A77" s="22"/>
      <c r="B77" s="18" t="s">
        <v>133</v>
      </c>
      <c r="C77" s="23" t="s">
        <v>80</v>
      </c>
      <c r="D77" s="20" t="s">
        <v>130</v>
      </c>
      <c r="E77" s="21">
        <v>0.5</v>
      </c>
      <c r="F77" s="150"/>
      <c r="G77" s="127">
        <f aca="true" t="shared" si="2" ref="G77:G78">F77*E77</f>
        <v>0</v>
      </c>
    </row>
    <row r="78" spans="1:7" ht="15">
      <c r="A78" s="45"/>
      <c r="B78" s="18" t="s">
        <v>134</v>
      </c>
      <c r="C78" s="23" t="s">
        <v>83</v>
      </c>
      <c r="D78" s="20" t="s">
        <v>130</v>
      </c>
      <c r="E78" s="21">
        <v>0.3</v>
      </c>
      <c r="F78" s="150"/>
      <c r="G78" s="127">
        <f t="shared" si="2"/>
        <v>0</v>
      </c>
    </row>
    <row r="79" spans="1:8" s="1" customFormat="1" ht="15">
      <c r="A79" s="36"/>
      <c r="B79" s="37"/>
      <c r="C79" s="50"/>
      <c r="D79" s="39"/>
      <c r="E79" s="40"/>
      <c r="F79" s="123" t="s">
        <v>275</v>
      </c>
      <c r="G79" s="128">
        <f>MIN(2.5,SUM(G74:G78))</f>
        <v>0</v>
      </c>
      <c r="H79" s="4"/>
    </row>
    <row r="80" spans="1:7" ht="29">
      <c r="A80" s="163" t="s">
        <v>298</v>
      </c>
      <c r="B80" s="18" t="s">
        <v>135</v>
      </c>
      <c r="C80" s="19" t="s">
        <v>287</v>
      </c>
      <c r="D80" s="20" t="s">
        <v>136</v>
      </c>
      <c r="E80" s="160">
        <v>8</v>
      </c>
      <c r="F80" s="150"/>
      <c r="G80" s="127">
        <f aca="true" t="shared" si="3" ref="G80">F80*E80</f>
        <v>0</v>
      </c>
    </row>
    <row r="81" spans="1:7" ht="15">
      <c r="A81" s="131"/>
      <c r="B81" s="9"/>
      <c r="C81" s="6"/>
      <c r="D81" s="132"/>
      <c r="E81" s="133"/>
      <c r="F81" s="134" t="s">
        <v>275</v>
      </c>
      <c r="G81" s="135">
        <f>MIN(10,SUM(G80))</f>
        <v>0</v>
      </c>
    </row>
    <row r="82" spans="2:7" ht="15">
      <c r="B82" s="1"/>
      <c r="D82" s="51"/>
      <c r="E82" s="136"/>
      <c r="F82" s="137" t="s">
        <v>276</v>
      </c>
      <c r="G82" s="128">
        <f>G81+G79+G72+G66+G61+G37</f>
        <v>0</v>
      </c>
    </row>
    <row r="83" spans="1:8" ht="15.5">
      <c r="A83" s="52"/>
      <c r="B83" s="189" t="s">
        <v>138</v>
      </c>
      <c r="C83" s="189"/>
      <c r="D83" s="53"/>
      <c r="E83" s="54"/>
      <c r="F83" s="54"/>
      <c r="G83" s="54"/>
      <c r="H83" s="16"/>
    </row>
    <row r="84" spans="1:7" ht="15">
      <c r="A84" s="52"/>
      <c r="B84" s="54"/>
      <c r="C84" s="55"/>
      <c r="D84" s="53"/>
      <c r="E84" s="54"/>
      <c r="F84" s="54"/>
      <c r="G84" s="54"/>
    </row>
    <row r="85" spans="1:8" s="15" customFormat="1" ht="15.5">
      <c r="A85" s="56" t="s">
        <v>1</v>
      </c>
      <c r="B85" s="57"/>
      <c r="C85" s="58" t="s">
        <v>2</v>
      </c>
      <c r="D85" s="59" t="s">
        <v>3</v>
      </c>
      <c r="E85" s="60" t="s">
        <v>4</v>
      </c>
      <c r="F85" s="139" t="s">
        <v>272</v>
      </c>
      <c r="G85" s="140" t="s">
        <v>273</v>
      </c>
      <c r="H85" s="16"/>
    </row>
    <row r="86" spans="1:7" ht="39.5">
      <c r="A86" s="61" t="s">
        <v>139</v>
      </c>
      <c r="B86" s="62" t="s">
        <v>140</v>
      </c>
      <c r="C86" s="63" t="s">
        <v>141</v>
      </c>
      <c r="D86" s="64" t="s">
        <v>142</v>
      </c>
      <c r="E86" s="65">
        <v>3</v>
      </c>
      <c r="F86" s="153"/>
      <c r="G86" s="127">
        <f>F86*E86</f>
        <v>0</v>
      </c>
    </row>
    <row r="87" spans="1:7" ht="42.5">
      <c r="A87" s="61" t="s">
        <v>143</v>
      </c>
      <c r="B87" s="62"/>
      <c r="C87" s="66" t="s">
        <v>144</v>
      </c>
      <c r="D87" s="67"/>
      <c r="E87" s="64" t="s">
        <v>145</v>
      </c>
      <c r="F87" s="67"/>
      <c r="G87" s="154"/>
    </row>
    <row r="88" spans="1:7" ht="29">
      <c r="A88" s="68" t="s">
        <v>146</v>
      </c>
      <c r="B88" s="62" t="s">
        <v>147</v>
      </c>
      <c r="C88" s="69" t="s">
        <v>148</v>
      </c>
      <c r="D88" s="67" t="s">
        <v>149</v>
      </c>
      <c r="E88" s="70">
        <v>2</v>
      </c>
      <c r="F88" s="153"/>
      <c r="G88" s="127">
        <f>F88*E88</f>
        <v>0</v>
      </c>
    </row>
    <row r="89" spans="1:7" ht="15">
      <c r="A89" s="61"/>
      <c r="B89" s="62" t="s">
        <v>150</v>
      </c>
      <c r="C89" s="69" t="s">
        <v>151</v>
      </c>
      <c r="D89" s="67" t="s">
        <v>149</v>
      </c>
      <c r="E89" s="65">
        <v>0.75</v>
      </c>
      <c r="F89" s="153"/>
      <c r="G89" s="127">
        <f>F89*E89</f>
        <v>0</v>
      </c>
    </row>
    <row r="90" spans="1:7" ht="15">
      <c r="A90" s="71"/>
      <c r="B90" s="62" t="s">
        <v>152</v>
      </c>
      <c r="C90" s="69" t="s">
        <v>153</v>
      </c>
      <c r="D90" s="67" t="s">
        <v>149</v>
      </c>
      <c r="E90" s="70">
        <v>0.5</v>
      </c>
      <c r="F90" s="153"/>
      <c r="G90" s="127">
        <f>F90*E90</f>
        <v>0</v>
      </c>
    </row>
    <row r="91" spans="1:8" s="1" customFormat="1" ht="15">
      <c r="A91" s="36"/>
      <c r="B91" s="37"/>
      <c r="C91" s="50"/>
      <c r="D91" s="39"/>
      <c r="E91" s="40"/>
      <c r="F91" s="123" t="s">
        <v>275</v>
      </c>
      <c r="G91" s="128">
        <f>MIN(60,SUM(G86:G90))</f>
        <v>0</v>
      </c>
      <c r="H91" s="4"/>
    </row>
    <row r="92" spans="1:7" ht="15">
      <c r="A92" s="72" t="s">
        <v>154</v>
      </c>
      <c r="B92" s="62"/>
      <c r="C92" s="73" t="s">
        <v>155</v>
      </c>
      <c r="D92" s="67"/>
      <c r="E92" s="70"/>
      <c r="F92" s="141"/>
      <c r="G92" s="142"/>
    </row>
    <row r="93" spans="1:7" ht="15">
      <c r="A93" s="74" t="s">
        <v>156</v>
      </c>
      <c r="B93" s="62" t="s">
        <v>157</v>
      </c>
      <c r="C93" s="69" t="s">
        <v>266</v>
      </c>
      <c r="D93" s="67" t="s">
        <v>158</v>
      </c>
      <c r="E93" s="65">
        <v>0.5</v>
      </c>
      <c r="F93" s="153"/>
      <c r="G93" s="127">
        <f>F93*E93</f>
        <v>0</v>
      </c>
    </row>
    <row r="94" spans="1:7" ht="15">
      <c r="A94" s="75" t="s">
        <v>159</v>
      </c>
      <c r="B94" s="62" t="s">
        <v>160</v>
      </c>
      <c r="C94" s="69" t="s">
        <v>267</v>
      </c>
      <c r="D94" s="67" t="s">
        <v>158</v>
      </c>
      <c r="E94" s="70">
        <v>0.3</v>
      </c>
      <c r="F94" s="153"/>
      <c r="G94" s="127">
        <f>F94*E94</f>
        <v>0</v>
      </c>
    </row>
    <row r="95" spans="1:7" ht="15">
      <c r="A95" s="76"/>
      <c r="B95" s="62" t="s">
        <v>161</v>
      </c>
      <c r="C95" s="69" t="s">
        <v>153</v>
      </c>
      <c r="D95" s="67" t="s">
        <v>158</v>
      </c>
      <c r="E95" s="70">
        <v>0.1</v>
      </c>
      <c r="F95" s="153"/>
      <c r="G95" s="127">
        <f>F95*E95</f>
        <v>0</v>
      </c>
    </row>
    <row r="96" spans="1:7" ht="15">
      <c r="A96" s="76"/>
      <c r="B96" s="62"/>
      <c r="C96" s="73" t="s">
        <v>162</v>
      </c>
      <c r="D96" s="67"/>
      <c r="E96" s="70"/>
      <c r="F96" s="141"/>
      <c r="G96" s="142"/>
    </row>
    <row r="97" spans="1:7" ht="15">
      <c r="A97" s="76"/>
      <c r="B97" s="62" t="s">
        <v>163</v>
      </c>
      <c r="C97" s="69" t="s">
        <v>268</v>
      </c>
      <c r="D97" s="67" t="s">
        <v>164</v>
      </c>
      <c r="E97" s="70">
        <v>0.2</v>
      </c>
      <c r="F97" s="153"/>
      <c r="G97" s="127">
        <f>F97*E97</f>
        <v>0</v>
      </c>
    </row>
    <row r="98" spans="1:7" ht="15">
      <c r="A98" s="76"/>
      <c r="B98" s="62" t="s">
        <v>165</v>
      </c>
      <c r="C98" s="69" t="s">
        <v>269</v>
      </c>
      <c r="D98" s="67" t="s">
        <v>164</v>
      </c>
      <c r="E98" s="70">
        <v>0.15</v>
      </c>
      <c r="F98" s="153"/>
      <c r="G98" s="127">
        <f>F98*E98</f>
        <v>0</v>
      </c>
    </row>
    <row r="99" spans="1:7" ht="15">
      <c r="A99" s="76"/>
      <c r="B99" s="62" t="s">
        <v>166</v>
      </c>
      <c r="C99" s="69" t="s">
        <v>270</v>
      </c>
      <c r="D99" s="67" t="s">
        <v>164</v>
      </c>
      <c r="E99" s="70">
        <v>0.05</v>
      </c>
      <c r="F99" s="153"/>
      <c r="G99" s="127">
        <f>F99*E99</f>
        <v>0</v>
      </c>
    </row>
    <row r="100" spans="1:7" ht="15">
      <c r="A100" s="76"/>
      <c r="B100" s="62" t="s">
        <v>167</v>
      </c>
      <c r="C100" s="73" t="s">
        <v>168</v>
      </c>
      <c r="D100" s="67" t="s">
        <v>158</v>
      </c>
      <c r="E100" s="70">
        <v>0.1</v>
      </c>
      <c r="F100" s="153"/>
      <c r="G100" s="127">
        <f>F100*E100</f>
        <v>0</v>
      </c>
    </row>
    <row r="101" spans="1:7" ht="15">
      <c r="A101" s="71"/>
      <c r="B101" s="62" t="s">
        <v>169</v>
      </c>
      <c r="C101" s="73" t="s">
        <v>170</v>
      </c>
      <c r="D101" s="67" t="s">
        <v>171</v>
      </c>
      <c r="E101" s="70">
        <v>0.05</v>
      </c>
      <c r="F101" s="153"/>
      <c r="G101" s="127">
        <f>F101*E101</f>
        <v>0</v>
      </c>
    </row>
    <row r="102" spans="1:8" s="1" customFormat="1" ht="15">
      <c r="A102" s="77"/>
      <c r="B102" s="37"/>
      <c r="C102" s="78"/>
      <c r="D102" s="39"/>
      <c r="E102" s="40"/>
      <c r="F102" s="123" t="s">
        <v>275</v>
      </c>
      <c r="G102" s="128">
        <f>MIN(20,SUM(G93:G101))</f>
        <v>0</v>
      </c>
      <c r="H102" s="4"/>
    </row>
    <row r="103" spans="1:7" ht="29">
      <c r="A103" s="79" t="s">
        <v>172</v>
      </c>
      <c r="B103" s="62" t="s">
        <v>173</v>
      </c>
      <c r="C103" s="66" t="s">
        <v>174</v>
      </c>
      <c r="D103" s="64" t="s">
        <v>175</v>
      </c>
      <c r="E103" s="70">
        <v>1</v>
      </c>
      <c r="F103" s="153"/>
      <c r="G103" s="127">
        <f>F103*E103</f>
        <v>0</v>
      </c>
    </row>
    <row r="104" spans="1:7" ht="15">
      <c r="A104" s="80" t="s">
        <v>156</v>
      </c>
      <c r="B104" s="62" t="s">
        <v>176</v>
      </c>
      <c r="C104" s="73" t="s">
        <v>177</v>
      </c>
      <c r="D104" s="67" t="s">
        <v>178</v>
      </c>
      <c r="E104" s="70">
        <v>1.5</v>
      </c>
      <c r="F104" s="153"/>
      <c r="G104" s="127">
        <f>F104*E104</f>
        <v>0</v>
      </c>
    </row>
    <row r="105" spans="1:7" ht="15">
      <c r="A105" s="61" t="s">
        <v>159</v>
      </c>
      <c r="B105" s="62" t="s">
        <v>179</v>
      </c>
      <c r="C105" s="73" t="s">
        <v>288</v>
      </c>
      <c r="D105" s="67" t="s">
        <v>180</v>
      </c>
      <c r="E105" s="65">
        <v>3</v>
      </c>
      <c r="F105" s="153"/>
      <c r="G105" s="127">
        <f>F105*E105</f>
        <v>0</v>
      </c>
    </row>
    <row r="106" spans="1:7" ht="15">
      <c r="A106" s="81"/>
      <c r="B106" s="62" t="s">
        <v>181</v>
      </c>
      <c r="C106" s="73" t="s">
        <v>182</v>
      </c>
      <c r="D106" s="67" t="s">
        <v>183</v>
      </c>
      <c r="E106" s="70">
        <v>1</v>
      </c>
      <c r="F106" s="153"/>
      <c r="G106" s="127">
        <f>F106*E106</f>
        <v>0</v>
      </c>
    </row>
    <row r="107" spans="1:7" ht="15">
      <c r="A107" s="82"/>
      <c r="B107" s="62" t="s">
        <v>184</v>
      </c>
      <c r="C107" s="73" t="s">
        <v>185</v>
      </c>
      <c r="D107" s="67" t="s">
        <v>186</v>
      </c>
      <c r="E107" s="65">
        <v>0.25</v>
      </c>
      <c r="F107" s="153"/>
      <c r="G107" s="127">
        <f>F107*E107</f>
        <v>0</v>
      </c>
    </row>
    <row r="108" spans="4:7" ht="15">
      <c r="D108" s="46"/>
      <c r="F108" s="123" t="s">
        <v>275</v>
      </c>
      <c r="G108" s="128">
        <f>MIN(20,SUM(G103:G107))</f>
        <v>0</v>
      </c>
    </row>
    <row r="109" spans="4:7" ht="15">
      <c r="D109" s="46"/>
      <c r="E109" s="136"/>
      <c r="F109" s="137" t="s">
        <v>277</v>
      </c>
      <c r="G109" s="128">
        <f>G108+G102+G91</f>
        <v>0</v>
      </c>
    </row>
    <row r="110" spans="1:8" ht="15.5">
      <c r="A110" s="83"/>
      <c r="B110" s="190" t="s">
        <v>187</v>
      </c>
      <c r="C110" s="190"/>
      <c r="D110" s="84"/>
      <c r="E110" s="85"/>
      <c r="F110" s="145"/>
      <c r="G110" s="146"/>
      <c r="H110" s="16"/>
    </row>
    <row r="111" spans="1:7" ht="15">
      <c r="A111" s="83"/>
      <c r="B111" s="86"/>
      <c r="C111" s="83"/>
      <c r="D111" s="84"/>
      <c r="E111" s="85"/>
      <c r="F111" s="145"/>
      <c r="G111" s="146"/>
    </row>
    <row r="112" spans="1:9" s="15" customFormat="1" ht="15.5">
      <c r="A112" s="87" t="s">
        <v>1</v>
      </c>
      <c r="B112" s="88"/>
      <c r="C112" s="89" t="s">
        <v>2</v>
      </c>
      <c r="D112" s="90" t="s">
        <v>3</v>
      </c>
      <c r="E112" s="91" t="s">
        <v>4</v>
      </c>
      <c r="F112" s="143" t="s">
        <v>272</v>
      </c>
      <c r="G112" s="144" t="s">
        <v>273</v>
      </c>
      <c r="H112" s="4"/>
      <c r="I112" s="1"/>
    </row>
    <row r="113" spans="1:7" ht="15">
      <c r="A113" s="92"/>
      <c r="B113" s="93" t="s">
        <v>292</v>
      </c>
      <c r="C113" s="94" t="s">
        <v>188</v>
      </c>
      <c r="D113" s="95" t="s">
        <v>189</v>
      </c>
      <c r="E113" s="157">
        <v>5</v>
      </c>
      <c r="F113" s="153"/>
      <c r="G113" s="127">
        <f>F113*E113</f>
        <v>0</v>
      </c>
    </row>
    <row r="114" spans="1:7" ht="15">
      <c r="A114" s="97" t="s">
        <v>190</v>
      </c>
      <c r="B114" s="93" t="s">
        <v>293</v>
      </c>
      <c r="C114" s="98" t="s">
        <v>191</v>
      </c>
      <c r="D114" s="95" t="s">
        <v>189</v>
      </c>
      <c r="E114" s="99">
        <v>3</v>
      </c>
      <c r="F114" s="153"/>
      <c r="G114" s="127">
        <f>F114*E114</f>
        <v>0</v>
      </c>
    </row>
    <row r="115" spans="1:7" ht="15">
      <c r="A115" s="97" t="s">
        <v>192</v>
      </c>
      <c r="B115" s="93" t="s">
        <v>294</v>
      </c>
      <c r="C115" s="98" t="s">
        <v>193</v>
      </c>
      <c r="D115" s="95" t="s">
        <v>189</v>
      </c>
      <c r="E115" s="156">
        <v>3</v>
      </c>
      <c r="F115" s="153"/>
      <c r="G115" s="127">
        <f>F115*E115</f>
        <v>0</v>
      </c>
    </row>
    <row r="116" spans="1:7" ht="15">
      <c r="A116" s="97" t="s">
        <v>112</v>
      </c>
      <c r="B116" s="93" t="s">
        <v>295</v>
      </c>
      <c r="C116" s="98" t="s">
        <v>289</v>
      </c>
      <c r="D116" s="95" t="s">
        <v>189</v>
      </c>
      <c r="E116" s="157">
        <v>2</v>
      </c>
      <c r="F116" s="153"/>
      <c r="G116" s="127">
        <f>F116*E116</f>
        <v>0</v>
      </c>
    </row>
    <row r="117" spans="1:7" ht="15">
      <c r="A117" s="100"/>
      <c r="B117" s="93" t="s">
        <v>296</v>
      </c>
      <c r="C117" s="98" t="s">
        <v>271</v>
      </c>
      <c r="D117" s="95" t="s">
        <v>189</v>
      </c>
      <c r="E117" s="156">
        <v>1</v>
      </c>
      <c r="F117" s="153"/>
      <c r="G117" s="127">
        <f>F117*E117</f>
        <v>0</v>
      </c>
    </row>
    <row r="118" spans="2:8" s="1" customFormat="1" ht="15">
      <c r="B118" s="2"/>
      <c r="D118" s="46"/>
      <c r="E118" s="3"/>
      <c r="F118" s="123" t="s">
        <v>275</v>
      </c>
      <c r="G118" s="128">
        <f>MIN(30,SUM(G113:G117))</f>
        <v>0</v>
      </c>
      <c r="H118" s="4"/>
    </row>
    <row r="119" spans="1:7" ht="15">
      <c r="A119" s="101"/>
      <c r="B119" s="93"/>
      <c r="C119" s="98" t="s">
        <v>194</v>
      </c>
      <c r="D119" s="95"/>
      <c r="E119" s="99"/>
      <c r="F119" s="145"/>
      <c r="G119" s="146"/>
    </row>
    <row r="120" spans="1:7" ht="15">
      <c r="A120" s="102"/>
      <c r="B120" s="93" t="s">
        <v>195</v>
      </c>
      <c r="C120" s="103" t="s">
        <v>196</v>
      </c>
      <c r="D120" s="95" t="s">
        <v>197</v>
      </c>
      <c r="E120" s="96">
        <v>2</v>
      </c>
      <c r="F120" s="153"/>
      <c r="G120" s="127">
        <f>F120*E120</f>
        <v>0</v>
      </c>
    </row>
    <row r="121" spans="1:7" ht="15">
      <c r="A121" s="97" t="s">
        <v>198</v>
      </c>
      <c r="B121" s="93" t="s">
        <v>199</v>
      </c>
      <c r="C121" s="103" t="s">
        <v>200</v>
      </c>
      <c r="D121" s="95" t="s">
        <v>197</v>
      </c>
      <c r="E121" s="96">
        <v>1</v>
      </c>
      <c r="F121" s="153"/>
      <c r="G121" s="127">
        <f>F121*E121</f>
        <v>0</v>
      </c>
    </row>
    <row r="122" spans="1:7" ht="15">
      <c r="A122" s="97" t="s">
        <v>112</v>
      </c>
      <c r="B122" s="93"/>
      <c r="C122" s="98" t="s">
        <v>201</v>
      </c>
      <c r="D122" s="95"/>
      <c r="E122" s="99"/>
      <c r="F122" s="145"/>
      <c r="G122" s="146"/>
    </row>
    <row r="123" spans="1:7" ht="14.4" customHeight="1">
      <c r="A123" s="97"/>
      <c r="B123" s="93" t="s">
        <v>202</v>
      </c>
      <c r="C123" s="103" t="s">
        <v>196</v>
      </c>
      <c r="D123" s="95" t="s">
        <v>197</v>
      </c>
      <c r="E123" s="99">
        <v>0.6</v>
      </c>
      <c r="F123" s="153"/>
      <c r="G123" s="127">
        <f>F123*E123</f>
        <v>0</v>
      </c>
    </row>
    <row r="124" spans="1:7" ht="15">
      <c r="A124" s="104"/>
      <c r="B124" s="93" t="s">
        <v>203</v>
      </c>
      <c r="C124" s="103" t="s">
        <v>200</v>
      </c>
      <c r="D124" s="95" t="s">
        <v>197</v>
      </c>
      <c r="E124" s="99">
        <v>0.3</v>
      </c>
      <c r="F124" s="153"/>
      <c r="G124" s="127">
        <f>F124*E124</f>
        <v>0</v>
      </c>
    </row>
    <row r="125" spans="2:8" s="1" customFormat="1" ht="15">
      <c r="B125" s="2"/>
      <c r="D125" s="46"/>
      <c r="E125" s="3"/>
      <c r="F125" s="123" t="s">
        <v>275</v>
      </c>
      <c r="G125" s="128">
        <f>MIN(15,SUM(G120:G124))</f>
        <v>0</v>
      </c>
      <c r="H125" s="4"/>
    </row>
    <row r="126" spans="1:8" ht="15">
      <c r="A126" s="155" t="s">
        <v>204</v>
      </c>
      <c r="B126" s="109" t="s">
        <v>205</v>
      </c>
      <c r="C126" s="98" t="s">
        <v>206</v>
      </c>
      <c r="D126" s="95" t="s">
        <v>207</v>
      </c>
      <c r="E126" s="96">
        <v>2</v>
      </c>
      <c r="F126" s="153"/>
      <c r="G126" s="127">
        <f>F126*E126</f>
        <v>0</v>
      </c>
      <c r="H126" s="106"/>
    </row>
    <row r="127" spans="1:8" ht="15">
      <c r="A127" s="155" t="s">
        <v>208</v>
      </c>
      <c r="B127" s="109" t="s">
        <v>209</v>
      </c>
      <c r="C127" s="98" t="s">
        <v>210</v>
      </c>
      <c r="D127" s="95" t="s">
        <v>207</v>
      </c>
      <c r="E127" s="96">
        <v>1</v>
      </c>
      <c r="F127" s="153"/>
      <c r="G127" s="127">
        <f>F127*E127</f>
        <v>0</v>
      </c>
      <c r="H127" s="107"/>
    </row>
    <row r="128" spans="1:8" ht="15">
      <c r="A128" s="155"/>
      <c r="B128" s="109" t="s">
        <v>211</v>
      </c>
      <c r="C128" s="98" t="s">
        <v>212</v>
      </c>
      <c r="D128" s="95" t="s">
        <v>213</v>
      </c>
      <c r="E128" s="96">
        <v>0.5</v>
      </c>
      <c r="F128" s="153"/>
      <c r="G128" s="127">
        <f>F128*E128</f>
        <v>0</v>
      </c>
      <c r="H128" s="108"/>
    </row>
    <row r="129" spans="1:8" s="1" customFormat="1" ht="15">
      <c r="A129" s="155"/>
      <c r="B129" s="109" t="s">
        <v>217</v>
      </c>
      <c r="C129" s="98" t="s">
        <v>290</v>
      </c>
      <c r="D129" s="95" t="s">
        <v>197</v>
      </c>
      <c r="E129" s="96" t="s">
        <v>291</v>
      </c>
      <c r="F129" s="123" t="s">
        <v>275</v>
      </c>
      <c r="G129" s="128">
        <f>MIN(25,SUM(G126:G128))</f>
        <v>0</v>
      </c>
      <c r="H129" s="4"/>
    </row>
    <row r="130" spans="4:8" s="1" customFormat="1" ht="15">
      <c r="D130" s="46"/>
      <c r="E130" s="3"/>
      <c r="F130" s="158"/>
      <c r="G130" s="159"/>
      <c r="H130" s="4"/>
    </row>
    <row r="131" spans="1:7" ht="15">
      <c r="A131" s="110" t="s">
        <v>214</v>
      </c>
      <c r="B131" s="109"/>
      <c r="C131" s="98" t="s">
        <v>215</v>
      </c>
      <c r="D131" s="95"/>
      <c r="E131" s="99"/>
      <c r="F131" s="145"/>
      <c r="G131" s="146"/>
    </row>
    <row r="132" spans="1:7" ht="15">
      <c r="A132" s="110" t="s">
        <v>216</v>
      </c>
      <c r="B132" s="109" t="s">
        <v>217</v>
      </c>
      <c r="C132" s="103" t="s">
        <v>218</v>
      </c>
      <c r="D132" s="95" t="s">
        <v>219</v>
      </c>
      <c r="E132" s="99">
        <v>1.5</v>
      </c>
      <c r="F132" s="153"/>
      <c r="G132" s="127">
        <f>F132*E132</f>
        <v>0</v>
      </c>
    </row>
    <row r="133" spans="1:7" ht="15">
      <c r="A133" s="110" t="s">
        <v>112</v>
      </c>
      <c r="B133" s="109" t="s">
        <v>220</v>
      </c>
      <c r="C133" s="103" t="s">
        <v>221</v>
      </c>
      <c r="D133" s="95" t="s">
        <v>219</v>
      </c>
      <c r="E133" s="99">
        <v>1.5</v>
      </c>
      <c r="F133" s="153"/>
      <c r="G133" s="127">
        <f>F133*E133</f>
        <v>0</v>
      </c>
    </row>
    <row r="134" spans="1:7" ht="15">
      <c r="A134" s="111"/>
      <c r="B134" s="109" t="s">
        <v>222</v>
      </c>
      <c r="C134" s="98" t="s">
        <v>223</v>
      </c>
      <c r="D134" s="95" t="s">
        <v>186</v>
      </c>
      <c r="E134" s="99">
        <v>0.5</v>
      </c>
      <c r="F134" s="153"/>
      <c r="G134" s="127">
        <f>F134*E134</f>
        <v>0</v>
      </c>
    </row>
    <row r="135" spans="2:8" s="1" customFormat="1" ht="15">
      <c r="B135" s="2"/>
      <c r="D135" s="46"/>
      <c r="E135" s="3"/>
      <c r="F135" s="123" t="s">
        <v>275</v>
      </c>
      <c r="G135" s="128">
        <f>MIN(10,SUM(G132:G134))</f>
        <v>0</v>
      </c>
      <c r="H135" s="4"/>
    </row>
    <row r="136" spans="1:7" ht="15">
      <c r="A136" s="112"/>
      <c r="B136" s="109"/>
      <c r="C136" s="98" t="s">
        <v>224</v>
      </c>
      <c r="D136" s="95"/>
      <c r="E136" s="99"/>
      <c r="F136" s="145"/>
      <c r="G136" s="146"/>
    </row>
    <row r="137" spans="1:7" ht="15">
      <c r="A137" s="113"/>
      <c r="B137" s="109" t="s">
        <v>225</v>
      </c>
      <c r="C137" s="103" t="s">
        <v>226</v>
      </c>
      <c r="D137" s="95" t="s">
        <v>227</v>
      </c>
      <c r="E137" s="99">
        <v>5</v>
      </c>
      <c r="F137" s="153"/>
      <c r="G137" s="127">
        <f>F137*E137</f>
        <v>0</v>
      </c>
    </row>
    <row r="138" spans="1:7" ht="15">
      <c r="A138" s="113"/>
      <c r="B138" s="109" t="s">
        <v>228</v>
      </c>
      <c r="C138" s="103" t="s">
        <v>229</v>
      </c>
      <c r="D138" s="95" t="s">
        <v>189</v>
      </c>
      <c r="E138" s="99">
        <v>2</v>
      </c>
      <c r="F138" s="153"/>
      <c r="G138" s="127">
        <f>F138*E138</f>
        <v>0</v>
      </c>
    </row>
    <row r="139" spans="1:7" ht="15">
      <c r="A139" s="113"/>
      <c r="B139" s="109" t="s">
        <v>230</v>
      </c>
      <c r="C139" s="98" t="s">
        <v>231</v>
      </c>
      <c r="D139" s="95" t="s">
        <v>232</v>
      </c>
      <c r="E139" s="99">
        <v>2</v>
      </c>
      <c r="F139" s="153"/>
      <c r="G139" s="127">
        <f>F139*E139</f>
        <v>0</v>
      </c>
    </row>
    <row r="140" spans="1:7" ht="15">
      <c r="A140" s="110" t="s">
        <v>233</v>
      </c>
      <c r="B140" s="109" t="s">
        <v>234</v>
      </c>
      <c r="C140" s="98" t="s">
        <v>235</v>
      </c>
      <c r="D140" s="95" t="s">
        <v>41</v>
      </c>
      <c r="E140" s="99">
        <v>1</v>
      </c>
      <c r="F140" s="153"/>
      <c r="G140" s="127">
        <f>F140*E140</f>
        <v>0</v>
      </c>
    </row>
    <row r="141" spans="1:7" ht="15">
      <c r="A141" s="110" t="s">
        <v>236</v>
      </c>
      <c r="B141" s="109" t="s">
        <v>237</v>
      </c>
      <c r="C141" s="98" t="s">
        <v>238</v>
      </c>
      <c r="D141" s="95" t="s">
        <v>239</v>
      </c>
      <c r="E141" s="99">
        <v>2</v>
      </c>
      <c r="F141" s="153"/>
      <c r="G141" s="127">
        <f>F141*E141</f>
        <v>0</v>
      </c>
    </row>
    <row r="142" spans="1:7" ht="15">
      <c r="A142" s="110" t="s">
        <v>240</v>
      </c>
      <c r="B142" s="109"/>
      <c r="C142" s="98" t="s">
        <v>241</v>
      </c>
      <c r="D142" s="95"/>
      <c r="E142" s="114"/>
      <c r="F142" s="145"/>
      <c r="G142" s="146"/>
    </row>
    <row r="143" spans="1:7" ht="15">
      <c r="A143" s="110" t="s">
        <v>159</v>
      </c>
      <c r="B143" s="109" t="s">
        <v>242</v>
      </c>
      <c r="C143" s="103" t="s">
        <v>243</v>
      </c>
      <c r="D143" s="95" t="s">
        <v>244</v>
      </c>
      <c r="E143" s="99">
        <v>3</v>
      </c>
      <c r="F143" s="153"/>
      <c r="G143" s="127">
        <f>F143*E143</f>
        <v>0</v>
      </c>
    </row>
    <row r="144" spans="1:7" ht="15">
      <c r="A144" s="113"/>
      <c r="B144" s="109" t="s">
        <v>245</v>
      </c>
      <c r="C144" s="103" t="s">
        <v>246</v>
      </c>
      <c r="D144" s="95" t="s">
        <v>244</v>
      </c>
      <c r="E144" s="99">
        <v>1.5</v>
      </c>
      <c r="F144" s="153"/>
      <c r="G144" s="127">
        <f>F144*E144</f>
        <v>0</v>
      </c>
    </row>
    <row r="145" spans="1:7" ht="15">
      <c r="A145" s="113"/>
      <c r="B145" s="109" t="s">
        <v>247</v>
      </c>
      <c r="C145" s="98" t="s">
        <v>248</v>
      </c>
      <c r="D145" s="95" t="s">
        <v>186</v>
      </c>
      <c r="E145" s="99">
        <v>1</v>
      </c>
      <c r="F145" s="153"/>
      <c r="G145" s="127">
        <f>F145*E145</f>
        <v>0</v>
      </c>
    </row>
    <row r="146" spans="1:7" ht="15">
      <c r="A146" s="113"/>
      <c r="B146" s="109"/>
      <c r="C146" s="98" t="s">
        <v>249</v>
      </c>
      <c r="D146" s="95"/>
      <c r="E146" s="99"/>
      <c r="F146" s="145"/>
      <c r="G146" s="146"/>
    </row>
    <row r="147" spans="1:7" ht="15">
      <c r="A147" s="113"/>
      <c r="B147" s="109" t="s">
        <v>250</v>
      </c>
      <c r="C147" s="103" t="s">
        <v>251</v>
      </c>
      <c r="D147" s="95" t="s">
        <v>189</v>
      </c>
      <c r="E147" s="99">
        <v>10</v>
      </c>
      <c r="F147" s="153"/>
      <c r="G147" s="127">
        <f>F147*E147</f>
        <v>0</v>
      </c>
    </row>
    <row r="148" spans="1:7" ht="15">
      <c r="A148" s="113"/>
      <c r="B148" s="109" t="s">
        <v>252</v>
      </c>
      <c r="C148" s="103" t="s">
        <v>253</v>
      </c>
      <c r="D148" s="95" t="s">
        <v>189</v>
      </c>
      <c r="E148" s="99">
        <v>4</v>
      </c>
      <c r="F148" s="153"/>
      <c r="G148" s="127">
        <f>F148*E148</f>
        <v>0</v>
      </c>
    </row>
    <row r="149" spans="1:7" ht="15">
      <c r="A149" s="113"/>
      <c r="B149" s="109" t="s">
        <v>254</v>
      </c>
      <c r="C149" s="103" t="s">
        <v>255</v>
      </c>
      <c r="D149" s="95" t="s">
        <v>189</v>
      </c>
      <c r="E149" s="99">
        <v>2</v>
      </c>
      <c r="F149" s="153"/>
      <c r="G149" s="127">
        <f>F149*E149</f>
        <v>0</v>
      </c>
    </row>
    <row r="150" spans="1:7" ht="15">
      <c r="A150" s="111"/>
      <c r="B150" s="109" t="s">
        <v>256</v>
      </c>
      <c r="C150" s="103" t="s">
        <v>257</v>
      </c>
      <c r="D150" s="95" t="s">
        <v>189</v>
      </c>
      <c r="E150" s="99">
        <v>1</v>
      </c>
      <c r="F150" s="153"/>
      <c r="G150" s="127">
        <f>F150*E150</f>
        <v>0</v>
      </c>
    </row>
    <row r="151" spans="6:7" ht="15">
      <c r="F151" s="123" t="s">
        <v>275</v>
      </c>
      <c r="G151" s="128">
        <f>MIN(10,SUM(G137:G150))</f>
        <v>0</v>
      </c>
    </row>
    <row r="152" spans="1:8" ht="15">
      <c r="A152" s="105" t="s">
        <v>258</v>
      </c>
      <c r="B152" s="93" t="s">
        <v>259</v>
      </c>
      <c r="C152" s="98" t="s">
        <v>260</v>
      </c>
      <c r="D152" s="95" t="s">
        <v>189</v>
      </c>
      <c r="E152" s="96">
        <v>1</v>
      </c>
      <c r="F152" s="153"/>
      <c r="G152" s="127">
        <f>F152*E152</f>
        <v>0</v>
      </c>
      <c r="H152" s="115"/>
    </row>
    <row r="153" spans="1:8" ht="15">
      <c r="A153" s="97" t="s">
        <v>261</v>
      </c>
      <c r="B153" s="93" t="s">
        <v>262</v>
      </c>
      <c r="C153" s="98" t="s">
        <v>263</v>
      </c>
      <c r="D153" s="95" t="s">
        <v>189</v>
      </c>
      <c r="E153" s="96">
        <v>2</v>
      </c>
      <c r="F153" s="153"/>
      <c r="G153" s="127">
        <f>F153*E153</f>
        <v>0</v>
      </c>
      <c r="H153" s="115"/>
    </row>
    <row r="154" spans="1:8" ht="15">
      <c r="A154" s="104" t="s">
        <v>137</v>
      </c>
      <c r="B154" s="93" t="s">
        <v>264</v>
      </c>
      <c r="C154" s="98" t="s">
        <v>265</v>
      </c>
      <c r="D154" s="95" t="s">
        <v>189</v>
      </c>
      <c r="E154" s="96">
        <v>3</v>
      </c>
      <c r="F154" s="153"/>
      <c r="G154" s="127">
        <f>F154*E154</f>
        <v>0</v>
      </c>
      <c r="H154" s="115"/>
    </row>
    <row r="155" spans="6:7" ht="15">
      <c r="F155" s="134" t="s">
        <v>275</v>
      </c>
      <c r="G155" s="135">
        <f>MIN(10,SUM(G152:G154))</f>
        <v>0</v>
      </c>
    </row>
    <row r="156" spans="5:7" ht="15">
      <c r="E156" s="147"/>
      <c r="F156" s="137" t="s">
        <v>278</v>
      </c>
      <c r="G156" s="127">
        <f>G155+G151+G135+G129+G125+G118</f>
        <v>0</v>
      </c>
    </row>
    <row r="158" spans="6:7" ht="18.5">
      <c r="F158" s="151" t="s">
        <v>279</v>
      </c>
      <c r="G158" s="152">
        <f>10%*G156+G109*30%+G82*60%</f>
        <v>0</v>
      </c>
    </row>
  </sheetData>
  <sheetProtection password="CA0B" sheet="1" objects="1" scenarios="1"/>
  <protectedRanges>
    <protectedRange sqref="F12:F13 F15:F16 F18:F19 F21:F22 F24:F25 F27:F29 F31:F33 F35:F36 F40:F41 F43:F44 F46:F47 F49 F51:F52 F54:F56 F58:F60 F62:F65 F67:F71 F74:F75 F77:F78 F80" name="Intervalo1"/>
    <protectedRange sqref="F86:F90 F93:F95 F97:F101 F103:F107" name="Intervalo2"/>
    <protectedRange sqref="F113:F117 F120:F121 F123:F124 F132:F134 F137:F141 F143:F145 F147:F150 F152:F154 F126:F128" name="Intervalo3"/>
    <protectedRange sqref="C1" name="Intervalo4"/>
  </protectedRanges>
  <mergeCells count="4">
    <mergeCell ref="F7:G7"/>
    <mergeCell ref="B83:C83"/>
    <mergeCell ref="B110:C110"/>
    <mergeCell ref="B7:C7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Conceição</dc:creator>
  <cp:keywords/>
  <dc:description/>
  <cp:lastModifiedBy>Maria Inês de Almeida</cp:lastModifiedBy>
  <dcterms:created xsi:type="dcterms:W3CDTF">2020-10-21T20:36:30Z</dcterms:created>
  <dcterms:modified xsi:type="dcterms:W3CDTF">2023-05-23T11:09:47Z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