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CATARINA\02_DOCENTES_Concursos Professores Coordenadores\2022\Prof Coord\PSI\"/>
    </mc:Choice>
  </mc:AlternateContent>
  <xr:revisionPtr revIDLastSave="0" documentId="8_{2496B01E-4C3F-4BB4-93B5-2AEA933EC2C9}" xr6:coauthVersionLast="47" xr6:coauthVersionMax="47" xr10:uidLastSave="{00000000-0000-0000-0000-000000000000}"/>
  <bookViews>
    <workbookView xWindow="-120" yWindow="-120" windowWidth="29040" windowHeight="15840" tabRatio="926" firstSheet="1" activeTab="7" xr2:uid="{00000000-000D-0000-FFFF-FFFF00000000}"/>
  </bookViews>
  <sheets>
    <sheet name="Folha1" sheetId="13" state="hidden" r:id="rId1"/>
    <sheet name="1.Identificação " sheetId="10" r:id="rId2"/>
    <sheet name="Instruções de Preenchimento" sheetId="14" r:id="rId3"/>
    <sheet name="Avaliação do Mérito Absoluto" sheetId="12" r:id="rId4"/>
    <sheet name="2.CE_Comp. Téc.-Cient." sheetId="1" r:id="rId5"/>
    <sheet name="3.CE_Comp. Ped." sheetId="6" r:id="rId6"/>
    <sheet name="4.CE_Comp. Org." sheetId="5" r:id="rId7"/>
    <sheet name="5.CE_Pontuação" sheetId="11" r:id="rId8"/>
  </sheets>
  <definedNames>
    <definedName name="_1.Identificação___C8_I8" localSheetId="1">'1.Identificação '!$C$8:$I$8</definedName>
    <definedName name="_xlnm.Print_Area" localSheetId="1">'1.Identificação '!$A$1:$N$43</definedName>
    <definedName name="_xlnm.Print_Area" localSheetId="4">'2.CE_Comp. Téc.-Cient.'!$A$1:$R$82</definedName>
    <definedName name="_xlnm.Print_Area" localSheetId="5">'3.CE_Comp. Ped.'!$A$2:$R$45</definedName>
    <definedName name="_xlnm.Print_Area" localSheetId="6">'4.CE_Comp. Org.'!$B$3:$L$50</definedName>
    <definedName name="_xlnm.Print_Area" localSheetId="7">'5.CE_Pontuação'!$B$2:$H$23</definedName>
    <definedName name="_xlnm.Print_Area" localSheetId="3">'Avaliação do Mérito Absoluto'!$B$1:$N$58</definedName>
    <definedName name="_xlnm.Print_Area" localSheetId="2">'Instruções de Preenchimento'!$B$1:$R$26</definedName>
    <definedName name="Nome" localSheetId="1">'1.Identificação '!$C$8:$I$8</definedName>
    <definedName name="_xlnm.Print_Titles" localSheetId="4">'2.CE_Comp. Téc.-Cient.'!$2:$13</definedName>
    <definedName name="_xlnm.Print_Titles" localSheetId="5">'3.CE_Comp. Ped.'!$2:$13</definedName>
    <definedName name="_xlnm.Print_Titles" localSheetId="6">'4.CE_Comp. Org.'!$2:$13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3" i="11" l="1" a="1"/>
  <c r="L23" i="11" s="1"/>
  <c r="K33" i="12"/>
  <c r="K32" i="12"/>
  <c r="K34" i="12" s="1"/>
  <c r="K30" i="12"/>
  <c r="K29" i="12"/>
  <c r="O16" i="6"/>
  <c r="O26" i="6"/>
  <c r="M33" i="12"/>
  <c r="J16" i="6"/>
  <c r="J26" i="6"/>
  <c r="O57" i="1"/>
  <c r="O58" i="1"/>
  <c r="O59" i="1"/>
  <c r="O60" i="1"/>
  <c r="O61" i="1"/>
  <c r="O62" i="1"/>
  <c r="O63" i="1"/>
  <c r="J57" i="1"/>
  <c r="J58" i="1"/>
  <c r="J59" i="1"/>
  <c r="J60" i="1"/>
  <c r="J61" i="1"/>
  <c r="J62" i="1"/>
  <c r="J63" i="1"/>
  <c r="O20" i="6"/>
  <c r="J20" i="6"/>
  <c r="I37" i="12"/>
  <c r="I36" i="12"/>
  <c r="M37" i="12"/>
  <c r="M36" i="12"/>
  <c r="K37" i="12"/>
  <c r="K36" i="12"/>
  <c r="J37" i="12"/>
  <c r="J36" i="12"/>
  <c r="M35" i="12"/>
  <c r="K35" i="12"/>
  <c r="J35" i="12"/>
  <c r="I35" i="12"/>
  <c r="I33" i="12"/>
  <c r="J33" i="12"/>
  <c r="M25" i="12"/>
  <c r="M26" i="12"/>
  <c r="M27" i="12"/>
  <c r="I25" i="12"/>
  <c r="J25" i="12"/>
  <c r="K25" i="12"/>
  <c r="I26" i="12"/>
  <c r="J26" i="12"/>
  <c r="K26" i="12"/>
  <c r="I27" i="12"/>
  <c r="J27" i="12"/>
  <c r="K27" i="12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38" i="12" l="1"/>
  <c r="K24" i="12"/>
  <c r="K28" i="12" s="1"/>
  <c r="K54" i="12"/>
  <c r="K53" i="12"/>
  <c r="K52" i="12"/>
  <c r="K49" i="12"/>
  <c r="K48" i="12"/>
  <c r="K46" i="12"/>
  <c r="K47" i="12"/>
  <c r="K45" i="12"/>
  <c r="K43" i="12"/>
  <c r="K41" i="12"/>
  <c r="K39" i="12"/>
  <c r="L34" i="12" a="1"/>
  <c r="L34" i="12" s="1"/>
  <c r="M18" i="12"/>
  <c r="M19" i="12"/>
  <c r="M17" i="12"/>
  <c r="K18" i="12"/>
  <c r="K19" i="12"/>
  <c r="K17" i="12"/>
  <c r="L28" i="12" l="1" a="1"/>
  <c r="L28" i="12" s="1"/>
  <c r="K31" i="12"/>
  <c r="L31" i="12" s="1" a="1"/>
  <c r="L31" i="12" s="1"/>
  <c r="K50" i="12"/>
  <c r="L50" i="12" s="1" a="1"/>
  <c r="L50" i="12" s="1"/>
  <c r="K40" i="12"/>
  <c r="L40" i="12" s="1" a="1"/>
  <c r="L40" i="12" s="1"/>
  <c r="K44" i="12"/>
  <c r="L44" i="12" s="1" a="1"/>
  <c r="L44" i="12" s="1"/>
  <c r="K42" i="12"/>
  <c r="L42" i="12" s="1" a="1"/>
  <c r="L42" i="12" s="1"/>
  <c r="L38" i="12" a="1"/>
  <c r="L38" i="12" s="1"/>
  <c r="O15" i="5"/>
  <c r="O16" i="5"/>
  <c r="J15" i="5"/>
  <c r="J16" i="5"/>
  <c r="M54" i="12"/>
  <c r="M53" i="12"/>
  <c r="M52" i="12"/>
  <c r="M51" i="12"/>
  <c r="K51" i="12"/>
  <c r="K56" i="12" s="1"/>
  <c r="M49" i="12"/>
  <c r="M48" i="12"/>
  <c r="M46" i="12"/>
  <c r="M47" i="12"/>
  <c r="M45" i="12"/>
  <c r="M43" i="12"/>
  <c r="M41" i="12"/>
  <c r="M39" i="12"/>
  <c r="M29" i="12"/>
  <c r="M30" i="12"/>
  <c r="M32" i="12"/>
  <c r="M24" i="12"/>
  <c r="I54" i="12"/>
  <c r="J54" i="12"/>
  <c r="J53" i="12"/>
  <c r="I53" i="12"/>
  <c r="I52" i="12"/>
  <c r="J52" i="12"/>
  <c r="J51" i="12"/>
  <c r="I51" i="12"/>
  <c r="I49" i="12"/>
  <c r="J49" i="12"/>
  <c r="I48" i="12"/>
  <c r="J48" i="12"/>
  <c r="J46" i="12"/>
  <c r="J47" i="12"/>
  <c r="J45" i="12"/>
  <c r="I46" i="12"/>
  <c r="I47" i="12"/>
  <c r="I45" i="12"/>
  <c r="I43" i="12"/>
  <c r="I41" i="12"/>
  <c r="I39" i="12"/>
  <c r="J43" i="12"/>
  <c r="J41" i="12"/>
  <c r="O67" i="1"/>
  <c r="J67" i="1"/>
  <c r="J39" i="12"/>
  <c r="I32" i="12"/>
  <c r="J32" i="12"/>
  <c r="J29" i="12"/>
  <c r="J30" i="12"/>
  <c r="J24" i="12"/>
  <c r="I29" i="12"/>
  <c r="I30" i="12"/>
  <c r="I24" i="12"/>
  <c r="J19" i="12"/>
  <c r="J18" i="12"/>
  <c r="J17" i="12"/>
  <c r="I19" i="12"/>
  <c r="I18" i="12"/>
  <c r="I17" i="12"/>
  <c r="L56" i="12" l="1" a="1"/>
  <c r="L56" i="12" s="1"/>
  <c r="L57" i="12" s="1"/>
  <c r="K20" i="12"/>
  <c r="L20" i="12" s="1" a="1"/>
  <c r="L20" i="12" s="1"/>
  <c r="N17" i="12" s="1" a="1"/>
  <c r="N17" i="12" s="1"/>
  <c r="I20" i="12"/>
  <c r="C5" i="12"/>
  <c r="B5" i="12"/>
  <c r="K16" i="11"/>
  <c r="K15" i="11"/>
  <c r="K14" i="11"/>
  <c r="O47" i="5"/>
  <c r="O46" i="5"/>
  <c r="O44" i="5"/>
  <c r="O43" i="5"/>
  <c r="O42" i="5"/>
  <c r="O41" i="5"/>
  <c r="O40" i="5"/>
  <c r="O39" i="5"/>
  <c r="O37" i="5"/>
  <c r="O36" i="5"/>
  <c r="O35" i="5"/>
  <c r="O34" i="5"/>
  <c r="O33" i="5"/>
  <c r="O31" i="5"/>
  <c r="O30" i="5"/>
  <c r="O29" i="5"/>
  <c r="O28" i="5"/>
  <c r="O27" i="5"/>
  <c r="O25" i="5"/>
  <c r="O24" i="5"/>
  <c r="O23" i="5"/>
  <c r="O21" i="5"/>
  <c r="O20" i="5"/>
  <c r="O19" i="5"/>
  <c r="O18" i="5"/>
  <c r="O14" i="5"/>
  <c r="L58" i="12" l="1" a="1"/>
  <c r="L58" i="12" s="1"/>
  <c r="O48" i="5"/>
  <c r="P48" i="5" s="1"/>
  <c r="O45" i="5"/>
  <c r="P45" i="5" s="1"/>
  <c r="O38" i="5"/>
  <c r="P38" i="5" s="1"/>
  <c r="O32" i="5"/>
  <c r="P32" i="5" s="1"/>
  <c r="O26" i="5"/>
  <c r="P26" i="5" s="1"/>
  <c r="O22" i="5"/>
  <c r="P22" i="5" s="1"/>
  <c r="K17" i="11"/>
  <c r="O17" i="5"/>
  <c r="P17" i="5" s="1"/>
  <c r="O14" i="1"/>
  <c r="O31" i="1" s="1"/>
  <c r="O41" i="6"/>
  <c r="O43" i="6" s="1"/>
  <c r="P43" i="6" s="1"/>
  <c r="O38" i="6"/>
  <c r="O37" i="6"/>
  <c r="O35" i="6"/>
  <c r="O34" i="6"/>
  <c r="O33" i="6"/>
  <c r="O32" i="6"/>
  <c r="O30" i="6"/>
  <c r="O29" i="6"/>
  <c r="O28" i="6"/>
  <c r="O25" i="6"/>
  <c r="O24" i="6"/>
  <c r="O21" i="6"/>
  <c r="O19" i="6"/>
  <c r="O17" i="6"/>
  <c r="O15" i="6"/>
  <c r="O14" i="6"/>
  <c r="O31" i="6" l="1"/>
  <c r="P31" i="6" s="1"/>
  <c r="O40" i="6"/>
  <c r="P40" i="6" s="1"/>
  <c r="O36" i="6"/>
  <c r="P36" i="6" s="1"/>
  <c r="O23" i="6"/>
  <c r="P23" i="6" s="1"/>
  <c r="N24" i="12" a="1"/>
  <c r="N24" i="12" s="1"/>
  <c r="F9" i="12" s="1"/>
  <c r="F8" i="12"/>
  <c r="O27" i="6"/>
  <c r="P27" i="6" s="1"/>
  <c r="O50" i="5"/>
  <c r="I16" i="11" s="1"/>
  <c r="P50" i="5"/>
  <c r="J16" i="11" s="1"/>
  <c r="L16" i="11" s="1"/>
  <c r="O18" i="6"/>
  <c r="O78" i="1"/>
  <c r="O77" i="1"/>
  <c r="O76" i="1"/>
  <c r="O74" i="1"/>
  <c r="O73" i="1"/>
  <c r="O72" i="1"/>
  <c r="O71" i="1"/>
  <c r="O70" i="1"/>
  <c r="O69" i="1"/>
  <c r="O68" i="1"/>
  <c r="O66" i="1"/>
  <c r="O65" i="1"/>
  <c r="O56" i="1"/>
  <c r="O53" i="1"/>
  <c r="O52" i="1"/>
  <c r="O50" i="1"/>
  <c r="O49" i="1"/>
  <c r="O48" i="1"/>
  <c r="O47" i="1"/>
  <c r="O32" i="1"/>
  <c r="D7" i="11"/>
  <c r="C7" i="11"/>
  <c r="E7" i="5"/>
  <c r="C7" i="5"/>
  <c r="E7" i="6"/>
  <c r="C7" i="6"/>
  <c r="D7" i="1"/>
  <c r="C7" i="1"/>
  <c r="F10" i="12" l="1"/>
  <c r="O55" i="1"/>
  <c r="P55" i="1" s="1"/>
  <c r="P31" i="1"/>
  <c r="O45" i="6"/>
  <c r="I15" i="11" s="1"/>
  <c r="L22" i="11" s="1"/>
  <c r="O51" i="1"/>
  <c r="P51" i="1" s="1"/>
  <c r="P18" i="6"/>
  <c r="P45" i="6" s="1"/>
  <c r="J15" i="11" s="1"/>
  <c r="L15" i="11" s="1"/>
  <c r="O46" i="1"/>
  <c r="O75" i="1"/>
  <c r="P75" i="1" s="1"/>
  <c r="O79" i="1"/>
  <c r="P79" i="1" s="1"/>
  <c r="O64" i="1"/>
  <c r="P64" i="1" s="1"/>
  <c r="J14" i="1"/>
  <c r="P46" i="1" l="1"/>
  <c r="P81" i="1" s="1"/>
  <c r="J14" i="11" s="1"/>
  <c r="O81" i="1"/>
  <c r="I14" i="11" s="1"/>
  <c r="G23" i="11"/>
  <c r="L21" i="11" l="1"/>
  <c r="L20" i="11"/>
  <c r="I17" i="11"/>
  <c r="L14" i="11"/>
  <c r="L17" i="11" s="1"/>
  <c r="J17" i="11"/>
  <c r="F16" i="11" l="1"/>
  <c r="F15" i="11"/>
  <c r="F14" i="11"/>
  <c r="F17" i="11" l="1"/>
  <c r="J14" i="5"/>
  <c r="J17" i="6"/>
  <c r="J34" i="6"/>
  <c r="J33" i="6"/>
  <c r="J41" i="6"/>
  <c r="J43" i="6" s="1"/>
  <c r="K43" i="6" s="1"/>
  <c r="J38" i="6"/>
  <c r="J37" i="6"/>
  <c r="J35" i="6"/>
  <c r="J32" i="6"/>
  <c r="J30" i="6"/>
  <c r="J29" i="6"/>
  <c r="J28" i="6"/>
  <c r="J25" i="6"/>
  <c r="J24" i="6"/>
  <c r="J21" i="6"/>
  <c r="J19" i="6"/>
  <c r="J15" i="6"/>
  <c r="J14" i="6"/>
  <c r="J78" i="1"/>
  <c r="J77" i="1"/>
  <c r="J76" i="1"/>
  <c r="J74" i="1"/>
  <c r="J73" i="1"/>
  <c r="J72" i="1"/>
  <c r="J71" i="1"/>
  <c r="J70" i="1"/>
  <c r="J69" i="1"/>
  <c r="J68" i="1"/>
  <c r="J66" i="1"/>
  <c r="J65" i="1"/>
  <c r="J56" i="1"/>
  <c r="J53" i="1"/>
  <c r="J52" i="1"/>
  <c r="J50" i="1"/>
  <c r="J49" i="1"/>
  <c r="J48" i="1"/>
  <c r="J47" i="1"/>
  <c r="J30" i="1"/>
  <c r="J31" i="1" s="1"/>
  <c r="J41" i="5"/>
  <c r="J19" i="5"/>
  <c r="J47" i="5"/>
  <c r="J46" i="5"/>
  <c r="J28" i="5"/>
  <c r="J29" i="5"/>
  <c r="J40" i="5"/>
  <c r="J42" i="5"/>
  <c r="J44" i="5"/>
  <c r="J43" i="5"/>
  <c r="J39" i="5"/>
  <c r="J37" i="5"/>
  <c r="J36" i="5"/>
  <c r="J35" i="5"/>
  <c r="J34" i="5"/>
  <c r="J33" i="5"/>
  <c r="J31" i="5"/>
  <c r="J30" i="5"/>
  <c r="J27" i="5"/>
  <c r="J25" i="5"/>
  <c r="J24" i="5"/>
  <c r="J23" i="5"/>
  <c r="J21" i="5"/>
  <c r="J20" i="5"/>
  <c r="J18" i="5"/>
  <c r="J32" i="1"/>
  <c r="J46" i="1" s="1"/>
  <c r="J31" i="6" l="1"/>
  <c r="K31" i="6" s="1"/>
  <c r="J23" i="6"/>
  <c r="K23" i="6" s="1"/>
  <c r="K31" i="1"/>
  <c r="J55" i="1"/>
  <c r="K55" i="1" s="1"/>
  <c r="J32" i="5"/>
  <c r="K32" i="5" s="1"/>
  <c r="J48" i="5"/>
  <c r="K48" i="5" s="1"/>
  <c r="J45" i="5"/>
  <c r="K45" i="5" s="1"/>
  <c r="J38" i="5"/>
  <c r="K38" i="5" s="1"/>
  <c r="J26" i="5"/>
  <c r="K26" i="5" s="1"/>
  <c r="J22" i="5"/>
  <c r="K22" i="5" s="1"/>
  <c r="J17" i="5"/>
  <c r="J36" i="6"/>
  <c r="K36" i="6" s="1"/>
  <c r="J40" i="6"/>
  <c r="K40" i="6" s="1"/>
  <c r="J27" i="6"/>
  <c r="K27" i="6" s="1"/>
  <c r="J18" i="6"/>
  <c r="K18" i="6" s="1"/>
  <c r="J79" i="1"/>
  <c r="J75" i="1"/>
  <c r="K75" i="1" s="1"/>
  <c r="J64" i="1"/>
  <c r="K64" i="1" s="1"/>
  <c r="J51" i="1"/>
  <c r="K51" i="1" s="1"/>
  <c r="K46" i="1"/>
  <c r="K79" i="1" l="1"/>
  <c r="K81" i="1" s="1"/>
  <c r="E14" i="11" s="1"/>
  <c r="G14" i="11" s="1"/>
  <c r="J81" i="1"/>
  <c r="D14" i="11" s="1"/>
  <c r="K17" i="5"/>
  <c r="K50" i="5" s="1"/>
  <c r="E16" i="11" s="1"/>
  <c r="G16" i="11" s="1"/>
  <c r="J50" i="5"/>
  <c r="D16" i="11" s="1"/>
  <c r="J45" i="6"/>
  <c r="D15" i="11" s="1"/>
  <c r="G22" i="11" s="1"/>
  <c r="K45" i="6"/>
  <c r="E15" i="11" s="1"/>
  <c r="G15" i="11" s="1"/>
  <c r="G21" i="11" l="1"/>
  <c r="G20" i="11"/>
  <c r="D17" i="11"/>
  <c r="G17" i="11"/>
  <c r="E17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<sst xmlns="http://schemas.openxmlformats.org/spreadsheetml/2006/main" count="746" uniqueCount="435">
  <si>
    <t>O21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</si>
  <si>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</si>
  <si>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</si>
  <si>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</si>
  <si>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</si>
  <si>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</si>
  <si>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</si>
  <si>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</si>
  <si>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</si>
  <si>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</si>
  <si>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</si>
  <si>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</si>
  <si>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</si>
  <si>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</si>
  <si>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7" type="noConversion"/>
  </si>
  <si>
    <t>Pontuação Total</t>
    <phoneticPr fontId="2" type="noConversion"/>
  </si>
  <si>
    <t>O17</t>
  </si>
  <si>
    <t>Componente Pedagógica</t>
    <phoneticPr fontId="7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</si>
  <si>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</si>
  <si>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</si>
  <si>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</si>
  <si>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</si>
  <si>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O9</t>
  </si>
  <si>
    <t>O16</t>
  </si>
  <si>
    <t>O10</t>
  </si>
  <si>
    <t>Especialidade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</si>
  <si>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</si>
  <si>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</si>
  <si>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</si>
  <si>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</si>
  <si>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</si>
  <si>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Identificação do(s) Anexo(s) comprovativo(s)</t>
    <phoneticPr fontId="2" type="noConversion"/>
  </si>
  <si>
    <t>VIII</t>
  </si>
  <si>
    <t>C1</t>
  </si>
  <si>
    <t>Unidade</t>
    <phoneticPr fontId="5" type="noConversion"/>
  </si>
  <si>
    <t>O18</t>
  </si>
  <si>
    <t>I</t>
    <phoneticPr fontId="2" type="noConversion"/>
  </si>
  <si>
    <t>II</t>
    <phoneticPr fontId="2" type="noConversion"/>
  </si>
  <si>
    <t>artigo</t>
  </si>
  <si>
    <t>Componente Técnico-Científica</t>
    <phoneticPr fontId="7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</si>
  <si>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</si>
  <si>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</si>
  <si>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</si>
  <si>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</si>
  <si>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</si>
  <si>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</si>
  <si>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>Nome do candidato:</t>
    <phoneticPr fontId="7" type="noConversion"/>
  </si>
  <si>
    <t>O14</t>
  </si>
  <si>
    <t>Morada Completa:</t>
    <phoneticPr fontId="7" type="noConversion"/>
  </si>
  <si>
    <t>Cidade:</t>
  </si>
  <si>
    <t>Código Postal:</t>
  </si>
  <si>
    <t>Telemóvel:</t>
  </si>
  <si>
    <t>e-mail: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</si>
  <si>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</si>
  <si>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</si>
  <si>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</si>
  <si>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</si>
  <si>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</si>
  <si>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</si>
  <si>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</si>
  <si>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</si>
  <si>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</si>
  <si>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</si>
  <si>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</si>
  <si>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</si>
  <si>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</si>
  <si>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</si>
  <si>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</si>
  <si>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</si>
  <si>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</si>
  <si>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</si>
  <si>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</si>
  <si>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</si>
  <si>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</si>
  <si>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</si>
  <si>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</si>
  <si>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</si>
  <si>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</si>
  <si>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</si>
  <si>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</si>
  <si>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</si>
  <si>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</si>
  <si>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</si>
  <si>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</si>
  <si>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</si>
  <si>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</si>
  <si>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</si>
  <si>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</si>
  <si>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</si>
  <si>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</si>
  <si>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</si>
  <si>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</si>
  <si>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</si>
  <si>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</si>
  <si>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</si>
  <si>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</si>
  <si>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</si>
  <si>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</si>
  <si>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</si>
  <si>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>palestra/comunicação</t>
  </si>
  <si>
    <t>palestra/documentação</t>
  </si>
  <si>
    <t>apresentação</t>
  </si>
  <si>
    <t>poster/resumo</t>
  </si>
  <si>
    <t xml:space="preserve">Pontuação máxima a considerar </t>
  </si>
  <si>
    <t>Pontuação máxima a considerar</t>
  </si>
  <si>
    <t xml:space="preserve">Manuais e livros de apoio à docência publicados </t>
  </si>
  <si>
    <t>livro/manual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</si>
  <si>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</si>
  <si>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</si>
  <si>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</si>
  <si>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</si>
  <si>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</si>
  <si>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</si>
  <si>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</si>
  <si>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</si>
  <si>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</si>
  <si>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</si>
  <si>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</si>
  <si>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</si>
  <si>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</si>
  <si>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</si>
  <si>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</si>
  <si>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</si>
  <si>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</si>
  <si>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</si>
  <si>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Director de Curso (Mestrado/Formação Especializada ou Pós-Graduada /Licenciatura /Bacharelato /Curso de Especialização Tecnológica)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</si>
  <si>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</si>
  <si>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</si>
  <si>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</si>
  <si>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</si>
  <si>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</si>
  <si>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</si>
  <si>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</si>
  <si>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</si>
  <si>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</si>
  <si>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</si>
  <si>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</si>
  <si>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</si>
  <si>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</si>
  <si>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</si>
  <si>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</si>
  <si>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</si>
  <si>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</si>
  <si>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</si>
  <si>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</si>
  <si>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</si>
  <si>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</si>
  <si>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</si>
  <si>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</si>
  <si>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</si>
  <si>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</si>
  <si>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>COMPONENTE TÉCNICO-CIENTÍFICA (Ponderação na Pontuação Final =</t>
  </si>
  <si>
    <t>Produção</t>
  </si>
  <si>
    <t>Comunicações</t>
  </si>
  <si>
    <t>Publicações científicas e criações artisticas ou tecnológicas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</si>
  <si>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</si>
  <si>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</si>
  <si>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</si>
  <si>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</si>
  <si>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</si>
  <si>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</si>
  <si>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</si>
  <si>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</si>
  <si>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</si>
  <si>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</si>
  <si>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</si>
  <si>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</si>
  <si>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</si>
  <si>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</si>
  <si>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</si>
  <si>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</si>
  <si>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</si>
  <si>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</si>
  <si>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Outras formas de reconhecimento</t>
  </si>
  <si>
    <t>h-index (Scopus ou Web of Knowledge)</t>
  </si>
  <si>
    <t xml:space="preserve">Coordenação 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</si>
  <si>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</si>
  <si>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</si>
  <si>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</si>
  <si>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</si>
  <si>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</si>
  <si>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</si>
  <si>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</si>
  <si>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</si>
  <si>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</si>
  <si>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</si>
  <si>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</si>
  <si>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</si>
  <si>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</si>
  <si>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</si>
  <si>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</si>
  <si>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</si>
  <si>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</si>
  <si>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</si>
  <si>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</si>
  <si>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</si>
  <si>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</si>
  <si>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</si>
  <si>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</si>
  <si>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</si>
  <si>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</si>
  <si>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</si>
  <si>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</si>
  <si>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</si>
  <si>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</si>
  <si>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Pontuação máxima aconsiderar</t>
  </si>
  <si>
    <t xml:space="preserve">Produção de recursos  pedagógicos </t>
  </si>
  <si>
    <t>Atividade letiva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</si>
  <si>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</si>
  <si>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</si>
  <si>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</si>
  <si>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</si>
  <si>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</si>
  <si>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</si>
  <si>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</si>
  <si>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</si>
  <si>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</si>
  <si>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</si>
  <si>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</si>
  <si>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</si>
  <si>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</si>
  <si>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</si>
  <si>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</si>
  <si>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</si>
  <si>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</si>
  <si>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</si>
  <si>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</si>
  <si>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</si>
  <si>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</si>
  <si>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</si>
  <si>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</si>
  <si>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</si>
  <si>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</si>
  <si>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</si>
  <si>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</si>
  <si>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</si>
  <si>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</si>
  <si>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Coordenador de área científica (ou equivalente, desde que não pontuada noutro item)</t>
  </si>
  <si>
    <t>Participação em Júris e em projetos/atividades de extensão e de prestação de serviços à comunidade</t>
  </si>
  <si>
    <t>Categoria Profissional:</t>
  </si>
  <si>
    <t>TOTAL DA COMPONENTE ORGANIZACIONAL</t>
  </si>
  <si>
    <t>Pontuação Final</t>
  </si>
  <si>
    <t>Número total de citações (Google académico) excluindo auto-citações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</si>
  <si>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</si>
  <si>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</si>
  <si>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</si>
  <si>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</si>
  <si>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</si>
  <si>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</si>
  <si>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</si>
  <si>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</si>
  <si>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</si>
  <si>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</si>
  <si>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</si>
  <si>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</si>
  <si>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</si>
  <si>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</si>
  <si>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</si>
  <si>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</si>
  <si>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</si>
  <si>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</si>
  <si>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</si>
  <si>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</si>
  <si>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Criação artistica ou tecnológica  registada na SPA</t>
  </si>
  <si>
    <t>Outras Criações artisticas ou tecnológicas</t>
  </si>
  <si>
    <t xml:space="preserve">Criação artistica ou tecnológica validada externamente (por juri/ editora/museu/Casa da Música/fundação C. Gulbenkian/etc.) </t>
  </si>
  <si>
    <t>Pontuação Total no conjunto das 3 componentes</t>
  </si>
  <si>
    <t>Pontuação na componente Pedagógica</t>
  </si>
  <si>
    <t>Antiguidade na categoria atual</t>
  </si>
  <si>
    <t>PONTUAÇÃO DO CURRICULO (CE)</t>
  </si>
  <si>
    <t>Avaliação e Pontuação do Currículo do Candidato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</si>
  <si>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</si>
  <si>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</si>
  <si>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</si>
  <si>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</si>
  <si>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>de licenciatura, mestrado e doutoramento.</t>
  </si>
  <si>
    <t>Instituição</t>
  </si>
  <si>
    <t>Pontuação Total resultante da adição das componentes Ténico-Científica e Pedagógica</t>
  </si>
  <si>
    <t>do ensino superior, quer sejam enquadradas na área do concurso ou na área específica das suas habilitações académicas</t>
  </si>
  <si>
    <t>Avaliação do júri</t>
  </si>
  <si>
    <t>Fundamentação para a decisão do júri nos casos em que esta não coincida com a auto-avaliação do candidato</t>
  </si>
  <si>
    <t>Auto-Avaliação do candidato</t>
  </si>
  <si>
    <t>XI</t>
  </si>
  <si>
    <t>XII</t>
  </si>
  <si>
    <t>XIII</t>
  </si>
  <si>
    <t>XIV</t>
  </si>
  <si>
    <t>XV</t>
  </si>
  <si>
    <t>Colunas VII e X a Prencher pelo CANDIDATO</t>
  </si>
  <si>
    <t>Colunas XII e XV a preencher pelo JÚRI</t>
  </si>
  <si>
    <t>C6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</si>
  <si>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</si>
  <si>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</si>
  <si>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</si>
  <si>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t xml:space="preserve">          IDENTIFICAÇÃO DO CANDIDATO</t>
  </si>
  <si>
    <t>AUTO AVALIAÇÃO DO CANDIDATO</t>
  </si>
  <si>
    <t>AVALIAÇÃO DO JÚRI</t>
  </si>
  <si>
    <t xml:space="preserve">HABILITAÇÕES ACADÉMICAS E TÍTULOS ACADÉMICOS  </t>
  </si>
  <si>
    <t>Anexo Comprovativo</t>
  </si>
  <si>
    <t>H3- Título de Especialista:</t>
  </si>
  <si>
    <t>H1 - Licenciatura:</t>
  </si>
  <si>
    <t>H2- Mestrado:</t>
  </si>
  <si>
    <t>H4 - Doutoramento:</t>
  </si>
  <si>
    <t>H5- Agregação:</t>
  </si>
  <si>
    <t>O5</t>
  </si>
  <si>
    <t>tese</t>
  </si>
  <si>
    <t>TOTAL</t>
  </si>
  <si>
    <t>Elementos validados pelo Júri</t>
  </si>
  <si>
    <t>Avaliação do Júri</t>
  </si>
  <si>
    <t>Validado</t>
  </si>
  <si>
    <t>Não validado</t>
  </si>
  <si>
    <t>Escolher</t>
  </si>
  <si>
    <t>Fundamentação para a decisão do júri nos casos em que não valide a informação fornecida pelo candidato</t>
  </si>
  <si>
    <r>
      <rPr>
        <b/>
        <sz val="10"/>
        <color theme="1"/>
        <rFont val="Calibri"/>
        <family val="2"/>
        <scheme val="minor"/>
      </rPr>
      <t>e. </t>
    </r>
    <r>
      <rPr>
        <sz val="10"/>
        <color theme="1"/>
        <rFont val="Calibri"/>
        <family val="2"/>
        <scheme val="minor"/>
      </rPr>
      <t>    Ser membro integrado em Centro de Investigação acreditado pela Fundação para Ciência e Tecnologia, IP;</t>
    </r>
  </si>
  <si>
    <t>Cumprimento do critério</t>
  </si>
  <si>
    <t xml:space="preserve"> </t>
  </si>
  <si>
    <t>Sim</t>
  </si>
  <si>
    <t>Não</t>
  </si>
  <si>
    <t>centro/ unidade</t>
  </si>
  <si>
    <t>Publicações científicas e criações artísticas ou tecnológicas</t>
  </si>
  <si>
    <t>Elementos a valorizar</t>
  </si>
  <si>
    <r>
      <t>Nº (ou fracção) de elementos a pontuar 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</si>
  <si>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>Nº (ou fracção) de elementos a pontuar 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</si>
  <si>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t>Antiguidade na categoria atual (anos):</t>
  </si>
  <si>
    <t>MÉRITO ABSOLUTO</t>
  </si>
  <si>
    <t>Sub-Total a.</t>
  </si>
  <si>
    <t>Sub-Total c.</t>
  </si>
  <si>
    <t>Sub-Total b.</t>
  </si>
  <si>
    <t>Publicações científicas e criações artisticas ou tecnológicas e Comunicações</t>
  </si>
  <si>
    <t>Sub-Total d.</t>
  </si>
  <si>
    <t>Sub-Total e.</t>
  </si>
  <si>
    <t>Sub-Total f.</t>
  </si>
  <si>
    <t>Sub-Total g.</t>
  </si>
  <si>
    <t>Sub-Total h.</t>
  </si>
  <si>
    <t>Sub-Total i.</t>
  </si>
  <si>
    <t>APROVAÇÃO EM MÉRITO ABSOLUTO</t>
  </si>
  <si>
    <t>Critério 1</t>
  </si>
  <si>
    <t>Critério 2</t>
  </si>
  <si>
    <t>SINTESE</t>
  </si>
  <si>
    <t>Cumprimento do requisito</t>
  </si>
  <si>
    <t xml:space="preserve">CONCURSO INTERNO PARA PROFESSOR COORDENADOR </t>
  </si>
  <si>
    <t>CONCURSO INTERNO PARA PROFESSOR COORDENADOR</t>
  </si>
  <si>
    <r>
      <rPr>
        <b/>
        <sz val="10"/>
        <color theme="1"/>
        <rFont val="Calibri"/>
        <family val="2"/>
        <scheme val="minor"/>
      </rPr>
      <t>a. </t>
    </r>
    <r>
      <rPr>
        <sz val="10"/>
        <color theme="1"/>
        <rFont val="Calibri"/>
        <family val="2"/>
        <scheme val="minor"/>
      </rPr>
      <t>    Livro científico com ISBN/ISSN: igual ou maior que 1;</t>
    </r>
  </si>
  <si>
    <r>
      <rPr>
        <b/>
        <sz val="10"/>
        <color theme="1"/>
        <rFont val="Calibri"/>
        <family val="2"/>
        <scheme val="minor"/>
      </rPr>
      <t>b. </t>
    </r>
    <r>
      <rPr>
        <sz val="10"/>
        <color theme="1"/>
        <rFont val="Calibri"/>
        <family val="2"/>
        <scheme val="minor"/>
      </rPr>
      <t>    Capítulo em livro científico com ISBN/ISSN: igual ou maior que 2;</t>
    </r>
  </si>
  <si>
    <r>
      <rPr>
        <b/>
        <sz val="10"/>
        <color theme="1"/>
        <rFont val="Calibri"/>
        <family val="2"/>
        <scheme val="minor"/>
      </rPr>
      <t>c. </t>
    </r>
    <r>
      <rPr>
        <sz val="10"/>
        <color theme="1"/>
        <rFont val="Calibri"/>
        <family val="2"/>
        <scheme val="minor"/>
      </rPr>
      <t>    Artigo em revista com arbitragem científica referenciada na base WOS ou Scopus: igual ou maior que 3;</t>
    </r>
  </si>
  <si>
    <r>
      <rPr>
        <b/>
        <sz val="10"/>
        <color theme="1"/>
        <rFont val="Calibri"/>
        <family val="2"/>
        <scheme val="minor"/>
      </rPr>
      <t>f.  </t>
    </r>
    <r>
      <rPr>
        <sz val="10"/>
        <color theme="1"/>
        <rFont val="Calibri"/>
        <family val="2"/>
        <scheme val="minor"/>
      </rPr>
      <t>    Orientação do conjunto de três (3) dissertações/projetos/estágios de mestrado ou orientação ou coorientação de tese de doutoramento;</t>
    </r>
  </si>
  <si>
    <r>
      <rPr>
        <b/>
        <sz val="10"/>
        <color theme="1"/>
        <rFont val="Calibri"/>
        <family val="2"/>
        <scheme val="minor"/>
      </rPr>
      <t>g.  </t>
    </r>
    <r>
      <rPr>
        <sz val="10"/>
        <color theme="1"/>
        <rFont val="Calibri"/>
        <family val="2"/>
        <scheme val="minor"/>
      </rPr>
      <t>   Coordenação de projetos de investigação com painel de avaliação externo e aprovação institucional: igual ou maior que 1;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</si>
  <si>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.    Produto de criação ou performance artística, técnica, cultural ou desportiva, vinculada a espaços ou eventos de exposição, de concerto, de teatro ou de desporto, de impacto e reconhecimento nacional/internacional: igual ou maior que 1.</t>
    </r>
  </si>
  <si>
    <r>
      <rPr>
        <b/>
        <sz val="10"/>
        <color theme="1"/>
        <rFont val="Calibri"/>
        <family val="2"/>
        <scheme val="minor"/>
      </rPr>
      <t>i.  </t>
    </r>
    <r>
      <rPr>
        <sz val="10"/>
        <color theme="1"/>
        <rFont val="Calibri"/>
        <family val="2"/>
        <scheme val="minor"/>
      </rPr>
      <t>     Gestão (autoria ou coautoria de programa, lecionação e avaliação de alunos) de unidades curriculares em cursos de licenciatura e/ou mestrado da Escola Superior de Educação do Instituto Politécnico de Coimbra, igual ou maior que 5.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</si>
  <si>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"-</t>
    </r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</si>
  <si>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(Pontuação máxima a considerar) </t>
    </r>
  </si>
  <si>
    <r>
      <rPr>
        <b/>
        <sz val="10"/>
        <color indexed="8"/>
        <rFont val="Calibri"/>
        <family val="2"/>
      </rPr>
      <t>Outras atividades</t>
    </r>
    <r>
      <rPr>
        <sz val="10"/>
        <color indexed="8"/>
        <rFont val="Calibri"/>
        <family val="2"/>
      </rPr>
      <t xml:space="preserve"> (Pontuação máxima a considerar)</t>
    </r>
  </si>
  <si>
    <r>
      <t xml:space="preserve">Critério 1.       </t>
    </r>
    <r>
      <rPr>
        <sz val="10"/>
        <color theme="1"/>
        <rFont val="Calibri"/>
        <family val="2"/>
        <scheme val="minor"/>
      </rPr>
      <t xml:space="preserve">Ter integrado um órgão de gestão científica e pedagógica (CTC e/ou CP) ou de coordenação científica e pedagógica (diretor de curso e/ou membro de comissão científica de departamento) da Escola Superior de Educação do Instituto Politécnico de Coimbra; </t>
    </r>
  </si>
  <si>
    <r>
      <t xml:space="preserve">Critério 2.       </t>
    </r>
    <r>
      <rPr>
        <sz val="10"/>
        <color theme="1"/>
        <rFont val="Calibri"/>
        <family val="2"/>
        <scheme val="minor"/>
      </rPr>
      <t xml:space="preserve">Pelo menos, </t>
    </r>
    <r>
      <rPr>
        <u/>
        <sz val="10"/>
        <color theme="1"/>
        <rFont val="Calibri"/>
        <family val="2"/>
        <scheme val="minor"/>
      </rPr>
      <t>dois</t>
    </r>
    <r>
      <rPr>
        <sz val="10"/>
        <color theme="1"/>
        <rFont val="Calibri"/>
        <family val="2"/>
        <scheme val="minor"/>
      </rPr>
      <t xml:space="preserve"> dos seguintes requisitos:  </t>
    </r>
  </si>
  <si>
    <t>INSTRUÇÕES DE PREENCHIMENTO</t>
  </si>
  <si>
    <t xml:space="preserve">1- o Formulário de Candidatura está organizado em 7 separadores: </t>
  </si>
  <si>
    <t>1. Identificação</t>
  </si>
  <si>
    <t>2. Instruções de Preenchimento</t>
  </si>
  <si>
    <t>3. Avaliação do Mérito Absoluto</t>
  </si>
  <si>
    <t>4. Componenete Técnico-Científica</t>
  </si>
  <si>
    <t>5. Componente Pedagógica</t>
  </si>
  <si>
    <t>6. Componente Organizacional</t>
  </si>
  <si>
    <t xml:space="preserve">7. Pontuação </t>
  </si>
  <si>
    <t>2- Os/as candidatos/as apenas preenchem os dados solicitados nos separadores 1., 4., 5. e 6. (com o fundo colorido a verde). Os separadores 3. e 7. são preenchidos automáticamente com os dados colocados nos separadores 1,. 4., 5. e 6.</t>
  </si>
  <si>
    <t>3- Nos formulários dos separadores 4., 5. e 6. os/as candidatos /as apenas devem introduzir os dados solicitados nas colunas VII  - Nº (ou fracção) de elementos a pontuar (colocar apenas números) - e X - Identificação do(s) Anexo(s) comprovativo(s).</t>
  </si>
  <si>
    <t xml:space="preserve">4- A identificação dos anexos deve ser feita de acordo com o que está definido nos pontos 6.5.3 e 9. do Edital do concurso </t>
  </si>
  <si>
    <t>Artigo em revista com arbitragem científica referenciada na base WOS ou Scopus (Q1 a Q2)</t>
  </si>
  <si>
    <t>Artigo em revista com arbitragem científica referenciada na base WOS ou Scopus (Q3 a Q4)</t>
  </si>
  <si>
    <t>Artigo em revista indexada noutras bases</t>
  </si>
  <si>
    <t>artigo em revista científica não indexada</t>
  </si>
  <si>
    <t>Palestra/ Comunicação convidada em outros eventos científicos internacionais</t>
  </si>
  <si>
    <t>Palestra/ Comunicação convidada em outros eventos científicos nacionais</t>
  </si>
  <si>
    <t>Pertença, como investigador integrado, a centro/unidade de investigação avaliada pela FCT ou entidade congénere de âmbito nacional ou internacional (com classificação minima de Bom)</t>
  </si>
  <si>
    <t>Orientação (ou Coorientação) de teses de doutoramento (concluídas)</t>
  </si>
  <si>
    <t>unidade</t>
  </si>
  <si>
    <t>Coordenação de unidade de investigação (mínimo 1 ano)</t>
  </si>
  <si>
    <t xml:space="preserve">Responsável por unidades curriculares de cursos de 2º ciclo do ensino superior </t>
  </si>
  <si>
    <t xml:space="preserve">Lecionação de unidades curriculares de cursos de 3º ciclo do ensino superior </t>
  </si>
  <si>
    <t>5- O formulário deve ser entregue em duas versões: uma em excel, editável, e outra em pdf,  assinada conforme especificado no ponto 9.7 do Edital</t>
  </si>
  <si>
    <t>C11</t>
  </si>
  <si>
    <t>Edição/Coordenação /Organização de livro nacional com ISBN</t>
  </si>
  <si>
    <t>Edição/Coordenação /Organização de livro internacional com ISBN</t>
  </si>
  <si>
    <t>Apresentação oral em outros eventos técnico-científicos internacionais</t>
  </si>
  <si>
    <t>Apresentação oral em outros eventos técnico-científicos nacionais</t>
  </si>
  <si>
    <t>Poster ou resumo de trabalho em evento científico internacional organizada por sociedade científica de âmbito nacional ou internacional (Ex: Associação Portuguesa de Psicologia, ou similar)</t>
  </si>
  <si>
    <t>Poster ou resumo de trabalho em evento científico nacional organizada por sociedade científica de âmbito nacional ou internacional (Ex: Associação Portuguesa de Psicologia, ou similar)</t>
  </si>
  <si>
    <t xml:space="preserve">Poster ou resumo de trabalho em outros eventos técnico-científicos nacionais </t>
  </si>
  <si>
    <t xml:space="preserve">Artigo em ata de outros encontros científicos nacionais </t>
  </si>
  <si>
    <t xml:space="preserve">Artigo em ata de outros encontros científicos internacionais </t>
  </si>
  <si>
    <t>Artigo em ata de encontro científico internacional organizado por sociedade científica de âmbito nacional ou internacional (Ex: Associação Portuguesa de Psicologia, European Association of Social Psychology, ou similar)</t>
  </si>
  <si>
    <t>Artigo em ata de encontro científico nacional organizado por sociedade científica de âmbito nacional ou internacional (Ex: Associação Portuguesa de Psicologia, European Association of Social Psychology, ou similar)</t>
  </si>
  <si>
    <t>Palestra/ Comunicação convidada em evento científico internacional organizada por sociedade científica de âmbito nacional ou internacional (Ex: Associação Portuguesa de Psicologia, European Association of Social Psychology, ou similar)</t>
  </si>
  <si>
    <t>Palestra/ Comunicação convidada em evento científico nacional organizada por sociedade científica de âmbito nacional ou internacional (Ex: Associação Portuguesa de Psicologia, European Association of Social Psychology, ou similar)</t>
  </si>
  <si>
    <t>Apresentação oral em evento científico internacional organizada por sociedade científica de âmbito nacional ou internacional (Ex: Associação Portuguesa de Psicologia, European Association of Social Psychology, ou similar)</t>
  </si>
  <si>
    <t>Poster ou resumo de trabalho em outros eventos técnico-científicos internacionais</t>
  </si>
  <si>
    <t>Apresentação oral em evento científico nacional organizada por sociedade científica de âmbito nacional ou internacional (Ex: Associação Portuguesa de Psicologia, European Association of Social Psychology, ou similar)</t>
  </si>
  <si>
    <t>P5</t>
  </si>
  <si>
    <t>Coordenação e/ou orientação e/ou supervisão de estágios finais de mestrado</t>
  </si>
  <si>
    <t>Coordenação e/ou orientação e/ou supervisão de projetos/trabalhos finais de Mestrados</t>
  </si>
  <si>
    <t>estágio</t>
  </si>
  <si>
    <t>Projeto/trabalho</t>
  </si>
  <si>
    <t>d.     Artigo em revista nacional/internacional e/ou publicações em atas com arbitragem científica e ISBN/ISSN: igual ou maior que 8;</t>
  </si>
  <si>
    <t>C20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</si>
  <si>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</si>
  <si>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</si>
  <si>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</si>
  <si>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</si>
  <si>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</si>
  <si>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</si>
  <si>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</si>
  <si>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</si>
  <si>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</si>
  <si>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</si>
  <si>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</si>
  <si>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Pertença, como investigador integrado, a centro/unidade de investigação classificada pela FCT ou entidade congénere de âmbito nacional ou internacional (com classificação minima de Bom)</t>
  </si>
  <si>
    <t>6- Para guardar este ficheiro Excel em versão PDF, vá ao menu "Ficheiro", escolha a opção "imprimir" e, depois, escolha "Microsoft print to pdf" (ou equivalente noutros sistemas) e de, seguida, nas Definições, a opção "Imprimir livro inteiro". Verifique se o pdf está completo e tem todas as folhas do ficheiro Excel.</t>
  </si>
  <si>
    <t>Capítulos em Manuais e livros de apoio à docência (não pontuados em P5)</t>
  </si>
  <si>
    <t>P18</t>
  </si>
  <si>
    <t>P19</t>
  </si>
  <si>
    <t>P20</t>
  </si>
  <si>
    <t>Capítulo</t>
  </si>
  <si>
    <t xml:space="preserve">Software, manual de práticas de laboratório, produções audiovisuais, etc. </t>
  </si>
  <si>
    <t>Participação como vogal em júris de doutoramento</t>
  </si>
  <si>
    <t xml:space="preserve">Participação como vogal em júris de provas públicas para professor </t>
  </si>
  <si>
    <t>Participação como arguente principal em júris de doutoramento</t>
  </si>
  <si>
    <t xml:space="preserve">Participação como arguente principal em júris de provas públicas para professor </t>
  </si>
  <si>
    <t>Participação como arguente principal em júris de mestrado</t>
  </si>
  <si>
    <t>Participação como arguente principal em júris para atribuição do título de especialista</t>
  </si>
  <si>
    <r>
      <t xml:space="preserve">Participação em Júris </t>
    </r>
    <r>
      <rPr>
        <b/>
        <u/>
        <sz val="10"/>
        <color rgb="FF000000"/>
        <rFont val="Calibri"/>
        <family val="2"/>
      </rPr>
      <t>externos</t>
    </r>
    <r>
      <rPr>
        <b/>
        <sz val="10"/>
        <color indexed="8"/>
        <rFont val="Calibri"/>
        <family val="2"/>
      </rPr>
      <t xml:space="preserve"> à Unidade Orgânica do IPC em que lecciona</t>
    </r>
  </si>
  <si>
    <t>C54</t>
  </si>
  <si>
    <t>C55</t>
  </si>
  <si>
    <t>C56</t>
  </si>
  <si>
    <t>C57</t>
  </si>
  <si>
    <t>,</t>
  </si>
  <si>
    <t>C26</t>
  </si>
  <si>
    <t>C58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</si>
</sst>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8"/>
      <name val="Verdana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SimHei"/>
      <family val="3"/>
      <charset val="13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0"/>
      <color theme="9" tint="-0.499984740745262"/>
      <name val="Calibri"/>
      <family val="2"/>
    </font>
    <font>
      <b/>
      <u/>
      <sz val="10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33">
    <xf numFmtId="0" fontId="0" fillId="0" borderId="0" xfId="0"/>
    <xf numFmtId="0" fontId="3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wrapText="1"/>
    </xf>
    <xf numFmtId="0" fontId="1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3" fillId="6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6" fillId="6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6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6" borderId="0" xfId="0" applyFont="1" applyFill="1" applyAlignment="1">
      <alignment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2" fontId="12" fillId="8" borderId="2" xfId="0" applyNumberFormat="1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9" fillId="6" borderId="0" xfId="1" applyFont="1" applyFill="1" applyAlignment="1" applyProtection="1">
      <alignment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25" fillId="6" borderId="0" xfId="0" applyFont="1" applyFill="1" applyAlignment="1">
      <alignment wrapText="1"/>
    </xf>
    <xf numFmtId="0" fontId="25" fillId="6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19" fillId="6" borderId="0" xfId="1" applyFont="1" applyFill="1" applyAlignment="1" applyProtection="1">
      <alignment horizontal="right" vertical="center" wrapText="1"/>
    </xf>
    <xf numFmtId="0" fontId="19" fillId="0" borderId="0" xfId="1" applyFont="1" applyAlignment="1" applyProtection="1">
      <alignment wrapText="1"/>
    </xf>
    <xf numFmtId="0" fontId="15" fillId="0" borderId="2" xfId="0" applyFont="1" applyBorder="1" applyAlignment="1">
      <alignment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horizontal="right" vertical="center" wrapText="1"/>
    </xf>
    <xf numFmtId="0" fontId="12" fillId="10" borderId="2" xfId="0" applyFont="1" applyFill="1" applyBorder="1" applyAlignment="1">
      <alignment horizontal="righ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2" fontId="12" fillId="8" borderId="2" xfId="0" applyNumberFormat="1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49" fontId="0" fillId="6" borderId="0" xfId="0" applyNumberForma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2" fontId="13" fillId="6" borderId="0" xfId="0" applyNumberFormat="1" applyFont="1" applyFill="1" applyAlignment="1">
      <alignment horizontal="right" vertical="center" wrapText="1"/>
    </xf>
    <xf numFmtId="0" fontId="14" fillId="6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2" fontId="14" fillId="9" borderId="2" xfId="0" applyNumberFormat="1" applyFont="1" applyFill="1" applyBorder="1" applyAlignment="1">
      <alignment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7" borderId="2" xfId="0" applyNumberFormat="1" applyFont="1" applyFill="1" applyBorder="1" applyAlignment="1">
      <alignment vertical="center" wrapText="1"/>
    </xf>
    <xf numFmtId="2" fontId="14" fillId="7" borderId="2" xfId="0" applyNumberFormat="1" applyFont="1" applyFill="1" applyBorder="1" applyAlignment="1">
      <alignment horizontal="right" vertical="center" wrapText="1"/>
    </xf>
    <xf numFmtId="2" fontId="13" fillId="8" borderId="2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wrapText="1"/>
    </xf>
    <xf numFmtId="2" fontId="13" fillId="10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wrapText="1"/>
    </xf>
    <xf numFmtId="0" fontId="13" fillId="10" borderId="7" xfId="0" applyFont="1" applyFill="1" applyBorder="1" applyAlignment="1">
      <alignment vertical="center" wrapText="1"/>
    </xf>
    <xf numFmtId="2" fontId="20" fillId="9" borderId="2" xfId="0" applyNumberFormat="1" applyFont="1" applyFill="1" applyBorder="1" applyAlignment="1">
      <alignment horizontal="center" vertical="center"/>
    </xf>
    <xf numFmtId="2" fontId="21" fillId="9" borderId="2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2" fontId="20" fillId="7" borderId="2" xfId="0" applyNumberFormat="1" applyFont="1" applyFill="1" applyBorder="1" applyAlignment="1">
      <alignment horizontal="center" vertical="center"/>
    </xf>
    <xf numFmtId="2" fontId="21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11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right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27" fillId="14" borderId="2" xfId="0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0" fontId="27" fillId="14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16" fillId="13" borderId="2" xfId="0" applyFont="1" applyFill="1" applyBorder="1" applyAlignment="1">
      <alignment horizontal="center" vertical="top" wrapText="1"/>
    </xf>
    <xf numFmtId="0" fontId="16" fillId="13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8" fillId="6" borderId="0" xfId="0" applyFont="1" applyFill="1" applyAlignment="1">
      <alignment vertical="center" wrapText="1"/>
    </xf>
    <xf numFmtId="0" fontId="28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14" borderId="2" xfId="0" applyFont="1" applyFill="1" applyBorder="1" applyAlignment="1">
      <alignment vertical="top" wrapText="1"/>
    </xf>
    <xf numFmtId="0" fontId="32" fillId="12" borderId="2" xfId="0" applyFont="1" applyFill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  <protection locked="0"/>
    </xf>
    <xf numFmtId="0" fontId="33" fillId="0" borderId="2" xfId="0" applyFont="1" applyBorder="1" applyAlignment="1" applyProtection="1">
      <alignment horizontal="center" vertical="top" wrapText="1"/>
      <protection locked="0"/>
    </xf>
    <xf numFmtId="0" fontId="17" fillId="11" borderId="2" xfId="0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top" wrapText="1"/>
    </xf>
    <xf numFmtId="2" fontId="28" fillId="13" borderId="2" xfId="0" applyNumberFormat="1" applyFont="1" applyFill="1" applyBorder="1" applyAlignment="1">
      <alignment horizontal="center" vertical="top" wrapText="1"/>
    </xf>
    <xf numFmtId="0" fontId="28" fillId="13" borderId="2" xfId="0" applyFont="1" applyFill="1" applyBorder="1" applyAlignment="1" applyProtection="1">
      <alignment horizontal="center" vertical="top" wrapText="1"/>
      <protection locked="0"/>
    </xf>
    <xf numFmtId="2" fontId="28" fillId="0" borderId="2" xfId="0" applyNumberFormat="1" applyFont="1" applyBorder="1" applyAlignment="1">
      <alignment horizontal="center" vertical="top" wrapText="1"/>
    </xf>
    <xf numFmtId="0" fontId="28" fillId="13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16" fillId="0" borderId="0" xfId="0" applyFont="1"/>
    <xf numFmtId="0" fontId="27" fillId="6" borderId="0" xfId="0" applyFont="1" applyFill="1"/>
    <xf numFmtId="0" fontId="27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vertical="top"/>
    </xf>
    <xf numFmtId="0" fontId="27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vertical="top" wrapText="1"/>
    </xf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horizontal="justify" vertical="top" wrapText="1"/>
    </xf>
    <xf numFmtId="0" fontId="16" fillId="6" borderId="0" xfId="0" applyFont="1" applyFill="1"/>
    <xf numFmtId="0" fontId="16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horizontal="center" wrapText="1"/>
    </xf>
    <xf numFmtId="0" fontId="16" fillId="6" borderId="2" xfId="0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27" fillId="0" borderId="2" xfId="0" applyFont="1" applyBorder="1" applyAlignment="1">
      <alignment horizontal="center" vertical="top" wrapText="1"/>
    </xf>
    <xf numFmtId="0" fontId="27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7" fillId="14" borderId="3" xfId="0" applyFont="1" applyFill="1" applyBorder="1" applyAlignment="1">
      <alignment vertical="top" wrapText="1"/>
    </xf>
    <xf numFmtId="0" fontId="16" fillId="9" borderId="0" xfId="0" applyFont="1" applyFill="1" applyAlignment="1">
      <alignment vertical="top" wrapText="1"/>
    </xf>
    <xf numFmtId="0" fontId="17" fillId="12" borderId="3" xfId="0" applyFont="1" applyFill="1" applyBorder="1" applyAlignment="1">
      <alignment horizontal="center" vertical="top" wrapText="1"/>
    </xf>
    <xf numFmtId="0" fontId="27" fillId="16" borderId="3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 vertical="top"/>
    </xf>
    <xf numFmtId="0" fontId="27" fillId="13" borderId="2" xfId="0" applyFont="1" applyFill="1" applyBorder="1" applyAlignment="1">
      <alignment horizontal="center" vertical="top"/>
    </xf>
    <xf numFmtId="0" fontId="16" fillId="13" borderId="3" xfId="0" applyFont="1" applyFill="1" applyBorder="1" applyAlignment="1">
      <alignment horizontal="center"/>
    </xf>
    <xf numFmtId="0" fontId="27" fillId="13" borderId="3" xfId="0" applyFont="1" applyFill="1" applyBorder="1" applyAlignment="1">
      <alignment horizontal="center"/>
    </xf>
    <xf numFmtId="0" fontId="16" fillId="13" borderId="3" xfId="0" applyFont="1" applyFill="1" applyBorder="1"/>
    <xf numFmtId="0" fontId="16" fillId="6" borderId="2" xfId="0" applyFont="1" applyFill="1" applyBorder="1"/>
    <xf numFmtId="0" fontId="27" fillId="6" borderId="2" xfId="0" applyFont="1" applyFill="1" applyBorder="1" applyAlignment="1">
      <alignment horizontal="center"/>
    </xf>
    <xf numFmtId="0" fontId="27" fillId="14" borderId="6" xfId="0" applyFont="1" applyFill="1" applyBorder="1" applyAlignment="1">
      <alignment vertical="top" wrapText="1"/>
    </xf>
    <xf numFmtId="0" fontId="23" fillId="6" borderId="0" xfId="0" applyFont="1" applyFill="1" applyAlignment="1">
      <alignment vertical="center"/>
    </xf>
    <xf numFmtId="0" fontId="27" fillId="5" borderId="2" xfId="0" applyFont="1" applyFill="1" applyBorder="1" applyAlignment="1">
      <alignment horizontal="center" vertical="top" wrapText="1"/>
    </xf>
    <xf numFmtId="0" fontId="27" fillId="10" borderId="2" xfId="0" applyFont="1" applyFill="1" applyBorder="1" applyAlignment="1">
      <alignment horizontal="center" vertical="top" wrapText="1"/>
    </xf>
    <xf numFmtId="0" fontId="27" fillId="10" borderId="2" xfId="0" applyFont="1" applyFill="1" applyBorder="1" applyAlignment="1">
      <alignment vertical="top" wrapText="1"/>
    </xf>
    <xf numFmtId="0" fontId="16" fillId="6" borderId="3" xfId="0" applyFont="1" applyFill="1" applyBorder="1"/>
    <xf numFmtId="0" fontId="16" fillId="6" borderId="3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27" fillId="6" borderId="0" xfId="0" applyFont="1" applyFill="1" applyAlignment="1" applyProtection="1">
      <alignment horizontal="center" vertical="center" wrapText="1"/>
      <protection locked="0"/>
    </xf>
    <xf numFmtId="0" fontId="27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7" fillId="13" borderId="0" xfId="0" applyFont="1" applyFill="1" applyAlignment="1">
      <alignment horizontal="right" vertical="center"/>
    </xf>
    <xf numFmtId="0" fontId="27" fillId="17" borderId="0" xfId="0" applyFont="1" applyFill="1" applyAlignment="1">
      <alignment horizontal="left" vertical="top" wrapText="1"/>
    </xf>
    <xf numFmtId="0" fontId="27" fillId="17" borderId="16" xfId="0" applyFont="1" applyFill="1" applyBorder="1" applyAlignment="1">
      <alignment vertical="top" wrapText="1"/>
    </xf>
    <xf numFmtId="0" fontId="27" fillId="6" borderId="16" xfId="0" applyFont="1" applyFill="1" applyBorder="1" applyAlignment="1">
      <alignment vertical="top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7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/>
    </xf>
    <xf numFmtId="0" fontId="35" fillId="9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right" vertical="top"/>
    </xf>
    <xf numFmtId="0" fontId="35" fillId="6" borderId="0" xfId="0" applyFont="1" applyFill="1" applyAlignment="1">
      <alignment horizontal="center" vertical="top"/>
    </xf>
    <xf numFmtId="0" fontId="16" fillId="6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35" fillId="6" borderId="0" xfId="0" applyFont="1" applyFill="1" applyAlignment="1">
      <alignment horizontal="right" vertical="top"/>
    </xf>
    <xf numFmtId="0" fontId="33" fillId="3" borderId="2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left" vertical="top"/>
    </xf>
    <xf numFmtId="0" fontId="16" fillId="3" borderId="2" xfId="0" applyFont="1" applyFill="1" applyBorder="1" applyAlignment="1" applyProtection="1">
      <alignment horizontal="center" vertical="top"/>
      <protection locked="0"/>
    </xf>
    <xf numFmtId="0" fontId="16" fillId="14" borderId="2" xfId="0" applyFont="1" applyFill="1" applyBorder="1" applyAlignment="1">
      <alignment vertical="top"/>
    </xf>
    <xf numFmtId="0" fontId="16" fillId="3" borderId="6" xfId="0" applyFont="1" applyFill="1" applyBorder="1" applyAlignment="1" applyProtection="1">
      <alignment horizontal="center" vertical="top"/>
      <protection locked="0"/>
    </xf>
    <xf numFmtId="0" fontId="27" fillId="15" borderId="0" xfId="0" applyFont="1" applyFill="1"/>
    <xf numFmtId="164" fontId="12" fillId="6" borderId="0" xfId="0" applyNumberFormat="1" applyFont="1" applyFill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27" fillId="10" borderId="2" xfId="0" applyNumberFormat="1" applyFont="1" applyFill="1" applyBorder="1" applyAlignment="1">
      <alignment vertical="center"/>
    </xf>
    <xf numFmtId="0" fontId="27" fillId="10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vertical="center"/>
    </xf>
    <xf numFmtId="2" fontId="27" fillId="8" borderId="2" xfId="0" applyNumberFormat="1" applyFont="1" applyFill="1" applyBorder="1" applyAlignment="1">
      <alignment vertical="center"/>
    </xf>
    <xf numFmtId="0" fontId="27" fillId="8" borderId="2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2" fontId="38" fillId="0" borderId="20" xfId="0" applyNumberFormat="1" applyFont="1" applyBorder="1" applyAlignment="1">
      <alignment vertical="center" wrapText="1"/>
    </xf>
    <xf numFmtId="2" fontId="39" fillId="0" borderId="21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2" fontId="38" fillId="0" borderId="14" xfId="0" applyNumberFormat="1" applyFont="1" applyBorder="1" applyAlignment="1">
      <alignment vertical="center" wrapText="1"/>
    </xf>
    <xf numFmtId="2" fontId="39" fillId="0" borderId="19" xfId="0" applyNumberFormat="1" applyFont="1" applyBorder="1" applyAlignment="1">
      <alignment vertical="center" wrapText="1"/>
    </xf>
    <xf numFmtId="0" fontId="15" fillId="6" borderId="0" xfId="0" applyFont="1" applyFill="1" applyAlignment="1">
      <alignment wrapText="1"/>
    </xf>
    <xf numFmtId="164" fontId="12" fillId="6" borderId="0" xfId="0" applyNumberFormat="1" applyFont="1" applyFill="1" applyAlignment="1">
      <alignment horizontal="left" wrapText="1"/>
    </xf>
    <xf numFmtId="0" fontId="12" fillId="6" borderId="0" xfId="0" applyFont="1" applyFill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wrapText="1"/>
    </xf>
    <xf numFmtId="2" fontId="40" fillId="0" borderId="13" xfId="0" applyNumberFormat="1" applyFont="1" applyBorder="1" applyAlignment="1">
      <alignment horizontal="right" vertical="center" wrapText="1"/>
    </xf>
    <xf numFmtId="2" fontId="21" fillId="0" borderId="15" xfId="0" applyNumberFormat="1" applyFont="1" applyBorder="1" applyAlignment="1">
      <alignment horizontal="right" vertical="center" wrapText="1"/>
    </xf>
    <xf numFmtId="9" fontId="13" fillId="6" borderId="0" xfId="0" applyNumberFormat="1" applyFont="1" applyFill="1" applyAlignment="1">
      <alignment horizontal="center" vertical="top" wrapText="1"/>
    </xf>
    <xf numFmtId="0" fontId="14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top" wrapText="1"/>
    </xf>
    <xf numFmtId="0" fontId="16" fillId="8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2" fontId="40" fillId="0" borderId="22" xfId="0" applyNumberFormat="1" applyFont="1" applyBorder="1" applyAlignment="1">
      <alignment horizontal="right" vertical="center" wrapText="1"/>
    </xf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/>
    </xf>
    <xf numFmtId="0" fontId="13" fillId="11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/>
    </xf>
    <xf numFmtId="2" fontId="41" fillId="9" borderId="2" xfId="0" applyNumberFormat="1" applyFont="1" applyFill="1" applyBorder="1" applyAlignment="1">
      <alignment horizontal="center" vertical="center"/>
    </xf>
    <xf numFmtId="2" fontId="41" fillId="7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2" fontId="13" fillId="11" borderId="2" xfId="0" applyNumberFormat="1" applyFont="1" applyFill="1" applyBorder="1" applyAlignment="1">
      <alignment horizontal="center" vertical="center"/>
    </xf>
    <xf numFmtId="2" fontId="41" fillId="11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2" fontId="27" fillId="9" borderId="2" xfId="0" applyNumberFormat="1" applyFont="1" applyFill="1" applyBorder="1"/>
    <xf numFmtId="2" fontId="27" fillId="7" borderId="2" xfId="0" applyNumberFormat="1" applyFont="1" applyFill="1" applyBorder="1"/>
    <xf numFmtId="0" fontId="27" fillId="9" borderId="2" xfId="0" applyFont="1" applyFill="1" applyBorder="1"/>
    <xf numFmtId="0" fontId="27" fillId="7" borderId="2" xfId="0" applyFont="1" applyFill="1" applyBorder="1"/>
    <xf numFmtId="0" fontId="33" fillId="6" borderId="0" xfId="0" applyFont="1" applyFill="1" applyAlignment="1">
      <alignment horizontal="left" vertical="top"/>
    </xf>
    <xf numFmtId="0" fontId="33" fillId="6" borderId="0" xfId="0" applyFont="1" applyFill="1" applyAlignment="1">
      <alignment horizontal="left" vertical="top" wrapText="1"/>
    </xf>
    <xf numFmtId="0" fontId="33" fillId="6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 wrapText="1"/>
    </xf>
    <xf numFmtId="0" fontId="16" fillId="6" borderId="0" xfId="0" applyFont="1" applyFill="1" applyAlignment="1">
      <alignment horizontal="left" vertical="top"/>
    </xf>
    <xf numFmtId="0" fontId="16" fillId="6" borderId="0" xfId="0" applyFont="1" applyFill="1" applyAlignment="1">
      <alignment horizontal="left" vertical="top" wrapText="1"/>
    </xf>
    <xf numFmtId="0" fontId="6" fillId="11" borderId="0" xfId="0" applyFont="1" applyFill="1" applyAlignment="1">
      <alignment vertical="center" wrapText="1"/>
    </xf>
    <xf numFmtId="0" fontId="0" fillId="11" borderId="0" xfId="0" applyFill="1" applyAlignment="1">
      <alignment vertical="center"/>
    </xf>
    <xf numFmtId="0" fontId="22" fillId="6" borderId="0" xfId="0" applyFont="1" applyFill="1"/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27" fillId="9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vertical="center" wrapText="1"/>
      <protection locked="0"/>
    </xf>
    <xf numFmtId="0" fontId="35" fillId="9" borderId="6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33" fillId="3" borderId="6" xfId="0" applyFont="1" applyFill="1" applyBorder="1" applyAlignment="1" applyProtection="1">
      <alignment horizontal="left" vertical="top"/>
      <protection locked="0"/>
    </xf>
    <xf numFmtId="0" fontId="33" fillId="3" borderId="7" xfId="0" applyFont="1" applyFill="1" applyBorder="1" applyAlignment="1" applyProtection="1">
      <alignment horizontal="left" vertical="top"/>
      <protection locked="0"/>
    </xf>
    <xf numFmtId="0" fontId="33" fillId="3" borderId="1" xfId="0" applyFont="1" applyFill="1" applyBorder="1" applyAlignment="1" applyProtection="1">
      <alignment horizontal="left" vertical="top"/>
      <protection locked="0"/>
    </xf>
    <xf numFmtId="0" fontId="35" fillId="9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8" fillId="3" borderId="2" xfId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11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horizontal="left" vertical="top" wrapText="1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27" fillId="13" borderId="5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27" fillId="16" borderId="3" xfId="0" applyFont="1" applyFill="1" applyBorder="1" applyAlignment="1" applyProtection="1">
      <alignment horizontal="center" vertical="center" wrapText="1"/>
      <protection locked="0"/>
    </xf>
    <xf numFmtId="0" fontId="27" fillId="16" borderId="4" xfId="0" applyFont="1" applyFill="1" applyBorder="1" applyAlignment="1" applyProtection="1">
      <alignment horizontal="center" vertical="center" wrapText="1"/>
      <protection locked="0"/>
    </xf>
    <xf numFmtId="0" fontId="27" fillId="16" borderId="5" xfId="0" applyFont="1" applyFill="1" applyBorder="1" applyAlignment="1" applyProtection="1">
      <alignment horizontal="center" vertical="center" wrapText="1"/>
      <protection locked="0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28" fillId="13" borderId="2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center" vertical="top" wrapText="1"/>
    </xf>
    <xf numFmtId="0" fontId="28" fillId="13" borderId="2" xfId="0" applyFont="1" applyFill="1" applyBorder="1" applyAlignment="1">
      <alignment horizontal="center" vertical="top" wrapText="1"/>
    </xf>
    <xf numFmtId="2" fontId="28" fillId="0" borderId="2" xfId="0" applyNumberFormat="1" applyFont="1" applyBorder="1" applyAlignment="1">
      <alignment horizontal="left" vertical="top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2" fontId="17" fillId="13" borderId="6" xfId="0" applyNumberFormat="1" applyFont="1" applyFill="1" applyBorder="1" applyAlignment="1">
      <alignment horizontal="center" vertical="top" wrapText="1"/>
    </xf>
    <xf numFmtId="2" fontId="17" fillId="13" borderId="1" xfId="0" applyNumberFormat="1" applyFont="1" applyFill="1" applyBorder="1" applyAlignment="1">
      <alignment horizontal="center" vertical="top" wrapText="1"/>
    </xf>
    <xf numFmtId="2" fontId="17" fillId="13" borderId="7" xfId="0" applyNumberFormat="1" applyFont="1" applyFill="1" applyBorder="1" applyAlignment="1">
      <alignment horizontal="center" vertical="top" wrapText="1"/>
    </xf>
    <xf numFmtId="0" fontId="27" fillId="16" borderId="8" xfId="0" applyFont="1" applyFill="1" applyBorder="1" applyAlignment="1" applyProtection="1">
      <alignment horizontal="center" vertical="center" wrapText="1"/>
      <protection locked="0"/>
    </xf>
    <xf numFmtId="0" fontId="27" fillId="16" borderId="18" xfId="0" applyFont="1" applyFill="1" applyBorder="1" applyAlignment="1" applyProtection="1">
      <alignment horizontal="center" vertical="center" wrapText="1"/>
      <protection locked="0"/>
    </xf>
    <xf numFmtId="0" fontId="27" fillId="16" borderId="11" xfId="0" applyFont="1" applyFill="1" applyBorder="1" applyAlignment="1" applyProtection="1">
      <alignment horizontal="center" vertical="center" wrapText="1"/>
      <protection locked="0"/>
    </xf>
    <xf numFmtId="2" fontId="17" fillId="13" borderId="8" xfId="0" applyNumberFormat="1" applyFont="1" applyFill="1" applyBorder="1" applyAlignment="1">
      <alignment horizontal="center" vertical="top" wrapText="1"/>
    </xf>
    <xf numFmtId="2" fontId="17" fillId="13" borderId="17" xfId="0" applyNumberFormat="1" applyFont="1" applyFill="1" applyBorder="1" applyAlignment="1">
      <alignment horizontal="center" vertical="top" wrapText="1"/>
    </xf>
    <xf numFmtId="2" fontId="17" fillId="13" borderId="9" xfId="0" applyNumberFormat="1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top" wrapText="1"/>
    </xf>
    <xf numFmtId="0" fontId="27" fillId="13" borderId="2" xfId="0" applyFont="1" applyFill="1" applyBorder="1" applyAlignment="1">
      <alignment horizontal="center" vertical="top" wrapText="1"/>
    </xf>
    <xf numFmtId="0" fontId="17" fillId="11" borderId="8" xfId="0" applyFont="1" applyFill="1" applyBorder="1" applyAlignment="1">
      <alignment horizontal="center" vertical="top" wrapText="1"/>
    </xf>
    <xf numFmtId="0" fontId="16" fillId="11" borderId="9" xfId="0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2" fontId="15" fillId="13" borderId="6" xfId="0" applyNumberFormat="1" applyFont="1" applyFill="1" applyBorder="1" applyAlignment="1">
      <alignment horizontal="left" vertical="center" wrapText="1"/>
    </xf>
    <xf numFmtId="2" fontId="15" fillId="13" borderId="7" xfId="0" applyNumberFormat="1" applyFont="1" applyFill="1" applyBorder="1" applyAlignment="1">
      <alignment horizontal="left" vertical="center" wrapText="1"/>
    </xf>
    <xf numFmtId="2" fontId="28" fillId="13" borderId="2" xfId="0" applyNumberFormat="1" applyFont="1" applyFill="1" applyBorder="1" applyAlignment="1">
      <alignment horizontal="left" vertical="top" wrapText="1"/>
    </xf>
    <xf numFmtId="0" fontId="16" fillId="13" borderId="4" xfId="0" applyFont="1" applyFill="1" applyBorder="1" applyAlignment="1">
      <alignment horizontal="left" vertical="top" wrapText="1"/>
    </xf>
    <xf numFmtId="0" fontId="27" fillId="13" borderId="0" xfId="0" applyFont="1" applyFill="1" applyAlignment="1">
      <alignment horizontal="right" vertical="center"/>
    </xf>
    <xf numFmtId="0" fontId="16" fillId="14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left" vertical="top" wrapText="1"/>
    </xf>
    <xf numFmtId="2" fontId="28" fillId="0" borderId="6" xfId="0" applyNumberFormat="1" applyFont="1" applyBorder="1" applyAlignment="1">
      <alignment horizontal="left" vertical="top" wrapText="1"/>
    </xf>
    <xf numFmtId="2" fontId="28" fillId="0" borderId="7" xfId="0" applyNumberFormat="1" applyFont="1" applyBorder="1" applyAlignment="1">
      <alignment horizontal="left" vertical="top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left" vertical="center" wrapText="1"/>
    </xf>
    <xf numFmtId="2" fontId="15" fillId="0" borderId="6" xfId="0" applyNumberFormat="1" applyFont="1" applyBorder="1" applyAlignment="1">
      <alignment horizontal="left" vertical="top" wrapText="1"/>
    </xf>
    <xf numFmtId="2" fontId="15" fillId="0" borderId="7" xfId="0" applyNumberFormat="1" applyFont="1" applyBorder="1" applyAlignment="1">
      <alignment horizontal="left" vertical="top" wrapText="1"/>
    </xf>
    <xf numFmtId="0" fontId="8" fillId="6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6" fillId="11" borderId="9" xfId="0" applyFont="1" applyFill="1" applyBorder="1" applyAlignment="1">
      <alignment vertical="center"/>
    </xf>
    <xf numFmtId="0" fontId="16" fillId="11" borderId="11" xfId="0" applyFont="1" applyFill="1" applyBorder="1" applyAlignment="1">
      <alignment vertical="center"/>
    </xf>
    <xf numFmtId="0" fontId="16" fillId="11" borderId="12" xfId="0" applyFont="1" applyFill="1" applyBorder="1" applyAlignment="1">
      <alignment vertical="center"/>
    </xf>
    <xf numFmtId="0" fontId="27" fillId="7" borderId="2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2" fontId="15" fillId="7" borderId="2" xfId="0" applyNumberFormat="1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13" fillId="7" borderId="2" xfId="0" applyFont="1" applyFill="1" applyBorder="1" applyAlignment="1">
      <alignment wrapText="1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9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wrapText="1"/>
    </xf>
    <xf numFmtId="0" fontId="13" fillId="9" borderId="2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27" fillId="0" borderId="2" xfId="0" applyFont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top" wrapText="1"/>
    </xf>
    <xf numFmtId="0" fontId="16" fillId="9" borderId="1" xfId="0" applyFont="1" applyFill="1" applyBorder="1" applyAlignment="1">
      <alignment vertical="top" wrapText="1"/>
    </xf>
    <xf numFmtId="0" fontId="16" fillId="9" borderId="7" xfId="0" applyFont="1" applyFill="1" applyBorder="1" applyAlignment="1">
      <alignment vertical="top" wrapText="1"/>
    </xf>
    <xf numFmtId="0" fontId="16" fillId="9" borderId="6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7" xfId="0" applyFont="1" applyFill="1" applyBorder="1" applyAlignment="1">
      <alignment vertical="top" wrapText="1"/>
    </xf>
  </cellXfs>
  <cellStyles count="2">
    <cellStyle name="Hiperligação" xfId="1" builtinId="8"/>
    <cellStyle name="Normal" xfId="0" builtinId="0"/>
  </cellStyles>
  <dxfs count="39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FFD54F"/>
      <color rgb="FFCCFF66"/>
      <color rgb="FFFF9966"/>
      <color rgb="FFFF6600"/>
      <color rgb="FFFF3300"/>
      <color rgb="FFFF5050"/>
      <color rgb="FFFE4908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BD80-8EBE-42A5-B485-DDC5BFC790A1}">
  <dimension ref="D2:G4"/>
  <sheetViews>
    <sheetView workbookViewId="0">
      <selection activeCell="I12" sqref="I12"/>
    </sheetView>
  </sheetViews>
  <sheetFormatPr defaultRowHeight="15" x14ac:dyDescent="0.25"/>
  <cols>
    <col min="4" max="4" width="12.42578125" customWidth="1"/>
    <col min="6" max="6" width="10.42578125" customWidth="1"/>
  </cols>
  <sheetData>
    <row r="2" spans="4:7" x14ac:dyDescent="0.25">
      <c r="D2" t="s">
        <v>310</v>
      </c>
      <c r="F2" t="s">
        <v>310</v>
      </c>
    </row>
    <row r="3" spans="4:7" x14ac:dyDescent="0.25">
      <c r="D3" t="s">
        <v>308</v>
      </c>
      <c r="F3" s="133" t="s">
        <v>315</v>
      </c>
      <c r="G3" s="132" t="s">
        <v>314</v>
      </c>
    </row>
    <row r="4" spans="4:7" ht="16.5" customHeight="1" x14ac:dyDescent="0.25">
      <c r="D4" t="s">
        <v>309</v>
      </c>
      <c r="F4" s="134" t="s">
        <v>316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2:O42"/>
  <sheetViews>
    <sheetView zoomScale="90" zoomScaleNormal="90" workbookViewId="0">
      <selection activeCell="C8" sqref="C8:I8"/>
    </sheetView>
  </sheetViews>
  <sheetFormatPr defaultColWidth="11.42578125" defaultRowHeight="15" x14ac:dyDescent="0.25"/>
  <cols>
    <col min="1" max="1" width="9.28515625" style="16" customWidth="1"/>
    <col min="2" max="2" width="41.42578125" style="16" customWidth="1"/>
    <col min="3" max="3" width="12.42578125" style="16" customWidth="1"/>
    <col min="4" max="4" width="11.5703125" style="16" customWidth="1"/>
    <col min="5" max="5" width="15.42578125" style="16" customWidth="1"/>
    <col min="6" max="6" width="18.42578125" style="16" customWidth="1"/>
    <col min="7" max="7" width="16.42578125" style="16" customWidth="1"/>
    <col min="8" max="8" width="8.85546875" style="16" customWidth="1"/>
    <col min="9" max="9" width="24.140625" style="16" customWidth="1"/>
    <col min="10" max="10" width="15.5703125" style="16" customWidth="1"/>
    <col min="11" max="11" width="12.5703125" style="125" customWidth="1"/>
    <col min="12" max="12" width="19.140625" style="125" customWidth="1"/>
    <col min="13" max="13" width="13.85546875" style="16" customWidth="1"/>
    <col min="14" max="14" width="25.7109375" style="16" customWidth="1"/>
    <col min="15" max="16384" width="11.42578125" style="16"/>
  </cols>
  <sheetData>
    <row r="2" spans="2:15" ht="18" customHeight="1" x14ac:dyDescent="0.25">
      <c r="B2" s="17"/>
      <c r="C2" s="17"/>
      <c r="D2" s="17"/>
      <c r="E2" s="17"/>
      <c r="F2" s="17"/>
      <c r="G2" s="17"/>
      <c r="H2" s="17"/>
      <c r="I2" s="17"/>
    </row>
    <row r="3" spans="2:15" ht="26.25" customHeight="1" x14ac:dyDescent="0.25">
      <c r="B3" s="320" t="s">
        <v>340</v>
      </c>
      <c r="C3" s="320"/>
      <c r="D3" s="320"/>
      <c r="E3" s="320"/>
      <c r="F3" s="320"/>
      <c r="G3" s="320"/>
      <c r="H3" s="320"/>
      <c r="I3" s="320"/>
    </row>
    <row r="4" spans="2:15" ht="15.75" x14ac:dyDescent="0.25">
      <c r="B4" s="321"/>
      <c r="C4" s="321"/>
      <c r="D4" s="321"/>
      <c r="E4" s="321"/>
      <c r="F4" s="321"/>
      <c r="G4" s="321"/>
      <c r="H4" s="321"/>
      <c r="I4" s="321"/>
    </row>
    <row r="5" spans="2:15" ht="15.75" x14ac:dyDescent="0.25">
      <c r="B5" s="19"/>
      <c r="C5" s="19"/>
      <c r="D5" s="19"/>
      <c r="E5" s="19"/>
      <c r="F5" s="19"/>
      <c r="G5" s="19"/>
      <c r="H5" s="19"/>
      <c r="I5" s="19"/>
    </row>
    <row r="6" spans="2:15" x14ac:dyDescent="0.25">
      <c r="B6" s="322" t="s">
        <v>293</v>
      </c>
      <c r="C6" s="323"/>
      <c r="D6" s="323"/>
      <c r="E6" s="209"/>
      <c r="F6" s="209"/>
      <c r="G6" s="209"/>
      <c r="H6" s="209"/>
      <c r="I6" s="209"/>
      <c r="J6" s="209"/>
      <c r="K6" s="210"/>
      <c r="L6" s="210"/>
      <c r="M6" s="209"/>
      <c r="N6" s="209"/>
      <c r="O6" s="209"/>
    </row>
    <row r="7" spans="2:15" x14ac:dyDescent="0.25">
      <c r="B7" s="207"/>
      <c r="C7" s="208"/>
      <c r="D7" s="208"/>
      <c r="E7" s="209"/>
      <c r="F7" s="209"/>
      <c r="G7" s="209"/>
      <c r="H7" s="209"/>
      <c r="I7" s="209"/>
      <c r="J7" s="209"/>
      <c r="K7" s="210"/>
      <c r="L7" s="210"/>
      <c r="M7" s="209"/>
      <c r="N7" s="209"/>
      <c r="O7" s="209"/>
    </row>
    <row r="8" spans="2:15" ht="18.95" customHeight="1" x14ac:dyDescent="0.25">
      <c r="B8" s="211" t="s">
        <v>46</v>
      </c>
      <c r="C8" s="324"/>
      <c r="D8" s="325"/>
      <c r="E8" s="325"/>
      <c r="F8" s="325"/>
      <c r="G8" s="325"/>
      <c r="H8" s="325"/>
      <c r="I8" s="326"/>
      <c r="J8" s="212"/>
      <c r="K8" s="213"/>
      <c r="L8" s="213"/>
      <c r="M8" s="209"/>
      <c r="N8" s="209"/>
      <c r="O8" s="209"/>
    </row>
    <row r="9" spans="2:15" x14ac:dyDescent="0.25">
      <c r="B9" s="211"/>
      <c r="C9" s="214"/>
      <c r="D9" s="214"/>
      <c r="E9" s="214"/>
      <c r="F9" s="214"/>
      <c r="G9" s="214"/>
      <c r="H9" s="214"/>
      <c r="I9" s="214"/>
      <c r="J9" s="212"/>
      <c r="K9" s="213"/>
      <c r="L9" s="213"/>
      <c r="M9" s="209"/>
      <c r="N9" s="209"/>
      <c r="O9" s="209"/>
    </row>
    <row r="10" spans="2:15" ht="17.45" customHeight="1" x14ac:dyDescent="0.25">
      <c r="B10" s="211" t="s">
        <v>239</v>
      </c>
      <c r="C10" s="315"/>
      <c r="D10" s="315"/>
      <c r="E10" s="315"/>
      <c r="F10" s="215"/>
      <c r="G10" s="215"/>
      <c r="H10" s="215"/>
      <c r="I10" s="215"/>
      <c r="J10" s="212"/>
      <c r="K10" s="213"/>
      <c r="L10" s="213"/>
      <c r="M10" s="209"/>
      <c r="N10" s="209"/>
      <c r="O10" s="209"/>
    </row>
    <row r="11" spans="2:15" x14ac:dyDescent="0.25">
      <c r="B11" s="211"/>
      <c r="C11" s="214"/>
      <c r="D11" s="214"/>
      <c r="E11" s="214"/>
      <c r="F11" s="215"/>
      <c r="G11" s="215"/>
      <c r="H11" s="215"/>
      <c r="I11" s="215"/>
      <c r="J11" s="212"/>
      <c r="K11" s="213"/>
      <c r="L11" s="213"/>
      <c r="M11" s="209"/>
      <c r="N11" s="209"/>
      <c r="O11" s="209"/>
    </row>
    <row r="12" spans="2:15" ht="17.45" customHeight="1" x14ac:dyDescent="0.25">
      <c r="B12" s="211" t="s">
        <v>322</v>
      </c>
      <c r="C12" s="317"/>
      <c r="D12" s="317"/>
      <c r="E12" s="317"/>
      <c r="F12" s="318" t="s">
        <v>348</v>
      </c>
      <c r="G12" s="319"/>
      <c r="H12" s="319"/>
      <c r="I12" s="319"/>
      <c r="J12" s="212"/>
      <c r="K12" s="213"/>
      <c r="L12" s="213"/>
      <c r="M12" s="209"/>
      <c r="N12" s="209"/>
      <c r="O12" s="209"/>
    </row>
    <row r="13" spans="2:15" x14ac:dyDescent="0.25">
      <c r="B13" s="211"/>
      <c r="C13" s="216"/>
      <c r="D13" s="215"/>
      <c r="E13" s="217"/>
      <c r="F13" s="215"/>
      <c r="G13" s="215"/>
      <c r="H13" s="215"/>
      <c r="I13" s="215"/>
      <c r="J13" s="212"/>
      <c r="K13" s="213"/>
      <c r="L13" s="213"/>
      <c r="M13" s="209"/>
      <c r="N13" s="209"/>
      <c r="O13" s="209"/>
    </row>
    <row r="14" spans="2:15" x14ac:dyDescent="0.25">
      <c r="B14" s="211" t="s">
        <v>48</v>
      </c>
      <c r="C14" s="315"/>
      <c r="D14" s="315"/>
      <c r="E14" s="315"/>
      <c r="F14" s="315"/>
      <c r="G14" s="315"/>
      <c r="H14" s="315"/>
      <c r="I14" s="315"/>
      <c r="J14" s="212"/>
      <c r="K14" s="213"/>
      <c r="L14" s="213"/>
      <c r="M14" s="209"/>
      <c r="N14" s="209"/>
      <c r="O14" s="209"/>
    </row>
    <row r="15" spans="2:15" x14ac:dyDescent="0.25">
      <c r="B15" s="211"/>
      <c r="C15" s="214"/>
      <c r="D15" s="214"/>
      <c r="E15" s="214"/>
      <c r="F15" s="214"/>
      <c r="G15" s="214"/>
      <c r="H15" s="214"/>
      <c r="I15" s="214"/>
      <c r="J15" s="212"/>
      <c r="K15" s="213"/>
      <c r="L15" s="213"/>
      <c r="M15" s="209"/>
      <c r="N15" s="209"/>
      <c r="O15" s="209"/>
    </row>
    <row r="16" spans="2:15" x14ac:dyDescent="0.25">
      <c r="B16" s="211" t="s">
        <v>49</v>
      </c>
      <c r="C16" s="315"/>
      <c r="D16" s="315"/>
      <c r="E16" s="315"/>
      <c r="F16" s="315"/>
      <c r="G16" s="315"/>
      <c r="H16" s="215"/>
      <c r="I16" s="215"/>
      <c r="J16" s="212"/>
      <c r="K16" s="213"/>
      <c r="L16" s="213"/>
      <c r="M16" s="209"/>
      <c r="N16" s="209"/>
      <c r="O16" s="209"/>
    </row>
    <row r="17" spans="2:15" x14ac:dyDescent="0.25">
      <c r="B17" s="211"/>
      <c r="C17" s="214"/>
      <c r="D17" s="214"/>
      <c r="E17" s="214"/>
      <c r="F17" s="215"/>
      <c r="G17" s="215"/>
      <c r="H17" s="215"/>
      <c r="I17" s="215"/>
      <c r="J17" s="212"/>
      <c r="K17" s="213"/>
      <c r="L17" s="213"/>
      <c r="M17" s="209"/>
      <c r="N17" s="209"/>
      <c r="O17" s="209"/>
    </row>
    <row r="18" spans="2:15" x14ac:dyDescent="0.25">
      <c r="B18" s="211" t="s">
        <v>50</v>
      </c>
      <c r="C18" s="315"/>
      <c r="D18" s="315"/>
      <c r="E18" s="315"/>
      <c r="F18" s="315"/>
      <c r="G18" s="315"/>
      <c r="H18" s="215"/>
      <c r="I18" s="215"/>
      <c r="J18" s="212"/>
      <c r="K18" s="213"/>
      <c r="L18" s="213"/>
      <c r="M18" s="209"/>
      <c r="N18" s="209"/>
      <c r="O18" s="209"/>
    </row>
    <row r="19" spans="2:15" x14ac:dyDescent="0.25">
      <c r="B19" s="211"/>
      <c r="C19" s="214"/>
      <c r="D19" s="214"/>
      <c r="E19" s="214"/>
      <c r="F19" s="215"/>
      <c r="G19" s="215"/>
      <c r="H19" s="215"/>
      <c r="I19" s="215"/>
      <c r="J19" s="212"/>
      <c r="K19" s="213"/>
      <c r="L19" s="213"/>
      <c r="M19" s="209"/>
      <c r="N19" s="209"/>
      <c r="O19" s="209"/>
    </row>
    <row r="20" spans="2:15" x14ac:dyDescent="0.25">
      <c r="B20" s="211" t="s">
        <v>51</v>
      </c>
      <c r="C20" s="315"/>
      <c r="D20" s="315"/>
      <c r="E20" s="315"/>
      <c r="F20" s="215"/>
      <c r="G20" s="215"/>
      <c r="H20" s="215"/>
      <c r="I20" s="215"/>
      <c r="J20" s="212"/>
      <c r="K20" s="213"/>
      <c r="L20" s="213"/>
      <c r="M20" s="209"/>
      <c r="N20" s="209"/>
      <c r="O20" s="209"/>
    </row>
    <row r="21" spans="2:15" x14ac:dyDescent="0.25">
      <c r="B21" s="211"/>
      <c r="C21" s="214"/>
      <c r="D21" s="214"/>
      <c r="E21" s="214"/>
      <c r="F21" s="215"/>
      <c r="G21" s="215"/>
      <c r="H21" s="215"/>
      <c r="I21" s="215"/>
      <c r="J21" s="212"/>
      <c r="K21" s="213"/>
      <c r="L21" s="213"/>
      <c r="M21" s="209"/>
      <c r="N21" s="209"/>
      <c r="O21" s="209"/>
    </row>
    <row r="22" spans="2:15" x14ac:dyDescent="0.25">
      <c r="B22" s="211" t="s">
        <v>52</v>
      </c>
      <c r="C22" s="316"/>
      <c r="D22" s="315"/>
      <c r="E22" s="315"/>
      <c r="F22" s="215"/>
      <c r="G22" s="215"/>
      <c r="H22" s="215"/>
      <c r="I22" s="215"/>
      <c r="J22" s="212"/>
      <c r="K22" s="213"/>
      <c r="L22" s="213"/>
      <c r="M22" s="209"/>
      <c r="N22" s="209"/>
      <c r="O22" s="209"/>
    </row>
    <row r="23" spans="2:15" x14ac:dyDescent="0.25">
      <c r="B23" s="218"/>
      <c r="C23" s="212"/>
      <c r="D23" s="212"/>
      <c r="E23" s="212"/>
      <c r="F23" s="212"/>
      <c r="G23" s="212"/>
      <c r="H23" s="212"/>
      <c r="I23" s="212"/>
      <c r="J23" s="212"/>
      <c r="K23" s="213"/>
      <c r="L23" s="213"/>
      <c r="M23" s="209"/>
      <c r="N23" s="209"/>
      <c r="O23" s="209"/>
    </row>
    <row r="24" spans="2:15" x14ac:dyDescent="0.25">
      <c r="B24" s="218"/>
      <c r="C24" s="212"/>
      <c r="D24" s="212"/>
      <c r="E24" s="212"/>
      <c r="F24" s="212"/>
      <c r="G24" s="212"/>
      <c r="H24" s="212"/>
      <c r="I24" s="212"/>
      <c r="J24" s="212"/>
      <c r="K24" s="213"/>
      <c r="L24" s="213"/>
      <c r="M24" s="209"/>
      <c r="N24" s="209"/>
      <c r="O24" s="209"/>
    </row>
    <row r="25" spans="2:15" x14ac:dyDescent="0.25">
      <c r="B25" s="211" t="s">
        <v>296</v>
      </c>
      <c r="C25" s="212"/>
      <c r="D25" s="212"/>
      <c r="E25" s="212"/>
      <c r="F25" s="212"/>
      <c r="G25" s="212"/>
      <c r="H25" s="212"/>
      <c r="I25" s="212"/>
      <c r="J25" s="212"/>
      <c r="K25" s="213"/>
      <c r="L25" s="213"/>
      <c r="M25" s="209"/>
      <c r="N25" s="209"/>
      <c r="O25" s="209"/>
    </row>
    <row r="26" spans="2:15" ht="51" x14ac:dyDescent="0.25">
      <c r="B26" s="211"/>
      <c r="C26" s="309" t="s">
        <v>53</v>
      </c>
      <c r="D26" s="314"/>
      <c r="E26" s="310"/>
      <c r="F26" s="309" t="s">
        <v>25</v>
      </c>
      <c r="G26" s="314"/>
      <c r="H26" s="310"/>
      <c r="I26" s="309" t="s">
        <v>276</v>
      </c>
      <c r="J26" s="310"/>
      <c r="K26" s="219" t="s">
        <v>26</v>
      </c>
      <c r="L26" s="219" t="s">
        <v>297</v>
      </c>
      <c r="M26" s="121" t="s">
        <v>306</v>
      </c>
      <c r="N26" s="121" t="s">
        <v>311</v>
      </c>
      <c r="O26" s="209"/>
    </row>
    <row r="27" spans="2:15" s="126" customFormat="1" x14ac:dyDescent="0.25">
      <c r="B27" s="220"/>
      <c r="C27" s="221"/>
      <c r="D27" s="221"/>
      <c r="E27" s="221"/>
      <c r="F27" s="221"/>
      <c r="G27" s="221"/>
      <c r="H27" s="221"/>
      <c r="I27" s="221"/>
      <c r="J27" s="221"/>
      <c r="K27" s="222"/>
      <c r="L27" s="223"/>
      <c r="M27" s="144"/>
      <c r="N27" s="224"/>
      <c r="O27" s="224"/>
    </row>
    <row r="28" spans="2:15" s="126" customFormat="1" x14ac:dyDescent="0.25">
      <c r="B28" s="225" t="s">
        <v>302</v>
      </c>
      <c r="C28" s="311"/>
      <c r="D28" s="313"/>
      <c r="E28" s="312"/>
      <c r="F28" s="311"/>
      <c r="G28" s="313"/>
      <c r="H28" s="312"/>
      <c r="I28" s="311"/>
      <c r="J28" s="312"/>
      <c r="K28" s="226"/>
      <c r="L28" s="226"/>
      <c r="M28" s="165"/>
      <c r="N28" s="227"/>
      <c r="O28" s="224"/>
    </row>
    <row r="29" spans="2:15" s="126" customFormat="1" x14ac:dyDescent="0.25">
      <c r="B29" s="225"/>
      <c r="C29" s="283"/>
      <c r="D29" s="283"/>
      <c r="E29" s="283"/>
      <c r="F29" s="283"/>
      <c r="G29" s="283"/>
      <c r="H29" s="283"/>
      <c r="I29" s="283"/>
      <c r="J29" s="284"/>
      <c r="K29" s="285"/>
      <c r="L29" s="223"/>
      <c r="M29" s="224"/>
      <c r="N29" s="286"/>
      <c r="O29" s="224"/>
    </row>
    <row r="30" spans="2:15" s="126" customFormat="1" x14ac:dyDescent="0.25">
      <c r="B30" s="225" t="s">
        <v>301</v>
      </c>
      <c r="C30" s="311"/>
      <c r="D30" s="313"/>
      <c r="E30" s="312"/>
      <c r="F30" s="311"/>
      <c r="G30" s="313"/>
      <c r="H30" s="312"/>
      <c r="I30" s="311"/>
      <c r="J30" s="312"/>
      <c r="K30" s="228"/>
      <c r="L30" s="228"/>
      <c r="M30" s="229" t="s">
        <v>310</v>
      </c>
      <c r="N30" s="229"/>
      <c r="O30" s="224"/>
    </row>
    <row r="31" spans="2:15" s="126" customFormat="1" x14ac:dyDescent="0.25">
      <c r="B31" s="225"/>
      <c r="C31" s="287"/>
      <c r="D31" s="287"/>
      <c r="E31" s="287"/>
      <c r="F31" s="287"/>
      <c r="G31" s="287"/>
      <c r="H31" s="287"/>
      <c r="I31" s="287"/>
      <c r="J31" s="288"/>
      <c r="K31" s="222"/>
      <c r="L31" s="223"/>
      <c r="M31" s="224"/>
      <c r="N31" s="224"/>
      <c r="O31" s="224"/>
    </row>
    <row r="32" spans="2:15" s="126" customFormat="1" x14ac:dyDescent="0.25">
      <c r="B32" s="225" t="s">
        <v>298</v>
      </c>
      <c r="C32" s="311"/>
      <c r="D32" s="313"/>
      <c r="E32" s="312"/>
      <c r="F32" s="311"/>
      <c r="G32" s="313"/>
      <c r="H32" s="312"/>
      <c r="I32" s="311"/>
      <c r="J32" s="312"/>
      <c r="K32" s="228"/>
      <c r="L32" s="228"/>
      <c r="M32" s="229" t="s">
        <v>310</v>
      </c>
      <c r="N32" s="229"/>
      <c r="O32" s="224"/>
    </row>
    <row r="33" spans="2:15" s="126" customFormat="1" x14ac:dyDescent="0.25">
      <c r="B33" s="225"/>
      <c r="C33" s="287"/>
      <c r="D33" s="287"/>
      <c r="E33" s="287"/>
      <c r="F33" s="287"/>
      <c r="G33" s="287"/>
      <c r="H33" s="287"/>
      <c r="I33" s="287"/>
      <c r="J33" s="288"/>
      <c r="K33" s="222"/>
      <c r="L33" s="223"/>
      <c r="M33" s="224"/>
      <c r="N33" s="224"/>
      <c r="O33" s="224"/>
    </row>
    <row r="34" spans="2:15" s="126" customFormat="1" x14ac:dyDescent="0.25">
      <c r="B34" s="225" t="s">
        <v>300</v>
      </c>
      <c r="C34" s="311"/>
      <c r="D34" s="313"/>
      <c r="E34" s="312"/>
      <c r="F34" s="311"/>
      <c r="G34" s="313"/>
      <c r="H34" s="312"/>
      <c r="I34" s="311"/>
      <c r="J34" s="312"/>
      <c r="K34" s="230"/>
      <c r="L34" s="228"/>
      <c r="M34" s="165"/>
      <c r="N34" s="165"/>
      <c r="O34" s="224"/>
    </row>
    <row r="35" spans="2:15" s="126" customFormat="1" x14ac:dyDescent="0.25">
      <c r="B35" s="225"/>
      <c r="C35" s="287"/>
      <c r="D35" s="287"/>
      <c r="E35" s="287"/>
      <c r="F35" s="287"/>
      <c r="G35" s="287"/>
      <c r="H35" s="287"/>
      <c r="I35" s="287"/>
      <c r="J35" s="288"/>
      <c r="K35" s="222"/>
      <c r="L35" s="223"/>
      <c r="M35" s="165"/>
      <c r="N35" s="165"/>
      <c r="O35" s="224"/>
    </row>
    <row r="36" spans="2:15" s="126" customFormat="1" x14ac:dyDescent="0.25">
      <c r="B36" s="225" t="s">
        <v>299</v>
      </c>
      <c r="C36" s="311"/>
      <c r="D36" s="313"/>
      <c r="E36" s="312"/>
      <c r="F36" s="311"/>
      <c r="G36" s="313"/>
      <c r="H36" s="312"/>
      <c r="I36" s="311"/>
      <c r="J36" s="312"/>
      <c r="K36" s="228"/>
      <c r="L36" s="228"/>
      <c r="M36" s="165"/>
      <c r="N36" s="165"/>
      <c r="O36" s="224"/>
    </row>
    <row r="37" spans="2:15" ht="21.95" customHeight="1" x14ac:dyDescent="0.25">
      <c r="B37" s="209"/>
      <c r="C37" s="209"/>
      <c r="D37" s="209"/>
      <c r="E37" s="209"/>
      <c r="F37" s="209"/>
      <c r="G37" s="209"/>
      <c r="H37" s="209"/>
      <c r="I37" s="209"/>
      <c r="J37" s="209"/>
      <c r="K37" s="210"/>
      <c r="L37" s="210"/>
      <c r="M37" s="170"/>
      <c r="N37" s="170"/>
      <c r="O37" s="209"/>
    </row>
    <row r="38" spans="2:15" x14ac:dyDescent="0.25">
      <c r="B38" s="209"/>
      <c r="C38" s="209"/>
      <c r="D38" s="209"/>
      <c r="E38" s="209"/>
      <c r="F38" s="209"/>
      <c r="G38" s="209"/>
      <c r="H38" s="209"/>
      <c r="I38" s="209"/>
      <c r="J38" s="209"/>
      <c r="K38" s="210"/>
      <c r="L38" s="210"/>
      <c r="M38" s="209"/>
      <c r="N38" s="209"/>
      <c r="O38" s="209"/>
    </row>
    <row r="39" spans="2:15" x14ac:dyDescent="0.25">
      <c r="B39" s="209"/>
      <c r="C39" s="231" t="s">
        <v>273</v>
      </c>
      <c r="D39" s="231"/>
      <c r="E39" s="231"/>
      <c r="F39" s="231"/>
      <c r="G39" s="231"/>
      <c r="H39" s="231"/>
      <c r="I39" s="231"/>
      <c r="J39" s="209"/>
      <c r="K39" s="210"/>
      <c r="L39" s="210"/>
      <c r="M39" s="209"/>
      <c r="N39" s="209"/>
      <c r="O39" s="209"/>
    </row>
    <row r="40" spans="2:15" x14ac:dyDescent="0.25">
      <c r="B40" s="209"/>
      <c r="C40" s="231" t="s">
        <v>274</v>
      </c>
      <c r="D40" s="231"/>
      <c r="E40" s="231"/>
      <c r="F40" s="231"/>
      <c r="G40" s="231"/>
      <c r="H40" s="231"/>
      <c r="I40" s="231"/>
      <c r="J40" s="209"/>
      <c r="K40" s="210"/>
      <c r="L40" s="210"/>
      <c r="M40" s="209"/>
      <c r="N40" s="209"/>
      <c r="O40" s="209"/>
    </row>
    <row r="41" spans="2:15" x14ac:dyDescent="0.25">
      <c r="B41" s="209"/>
      <c r="C41" s="231" t="s">
        <v>278</v>
      </c>
      <c r="D41" s="231"/>
      <c r="E41" s="231"/>
      <c r="F41" s="231"/>
      <c r="G41" s="231"/>
      <c r="H41" s="231"/>
      <c r="I41" s="231"/>
      <c r="J41" s="209"/>
      <c r="K41" s="210"/>
      <c r="L41" s="210"/>
      <c r="M41" s="209"/>
      <c r="N41" s="209"/>
      <c r="O41" s="209"/>
    </row>
    <row r="42" spans="2:15" x14ac:dyDescent="0.25">
      <c r="B42" s="209"/>
      <c r="C42" s="231" t="s">
        <v>275</v>
      </c>
      <c r="D42" s="231"/>
      <c r="E42" s="231"/>
      <c r="F42" s="231"/>
      <c r="G42" s="231"/>
      <c r="H42" s="231"/>
      <c r="I42" s="231"/>
      <c r="J42" s="209"/>
      <c r="K42" s="210"/>
      <c r="L42" s="210"/>
      <c r="M42" s="209"/>
      <c r="N42" s="209"/>
      <c r="O42" s="209"/>
    </row>
  </sheetData>
  <sheetProtection algorithmName="SHA-512" hashValue="X3cEIFA5Ixyiw/sx2AfT3i/5+dvrg3+4gvE19wetUVsb7336VmqaPBO5DmuFKfxznGPT/He55f1oZhUd3OY0aw==" saltValue="ljv6X7XVrFghIZXX//D2dA==" spinCount="100000" sheet="1" objects="1" scenarios="1" selectLockedCells="1"/>
  <mergeCells count="30">
    <mergeCell ref="B3:I3"/>
    <mergeCell ref="B4:I4"/>
    <mergeCell ref="B6:D6"/>
    <mergeCell ref="C14:I14"/>
    <mergeCell ref="C8:I8"/>
    <mergeCell ref="C20:E20"/>
    <mergeCell ref="C22:E22"/>
    <mergeCell ref="C10:E10"/>
    <mergeCell ref="C18:G18"/>
    <mergeCell ref="C16:G16"/>
    <mergeCell ref="C12:E12"/>
    <mergeCell ref="F12:I12"/>
    <mergeCell ref="C34:E34"/>
    <mergeCell ref="C36:E36"/>
    <mergeCell ref="F26:H26"/>
    <mergeCell ref="F28:H28"/>
    <mergeCell ref="F30:H30"/>
    <mergeCell ref="F32:H32"/>
    <mergeCell ref="F34:H34"/>
    <mergeCell ref="F36:H36"/>
    <mergeCell ref="C26:E26"/>
    <mergeCell ref="C28:E28"/>
    <mergeCell ref="C30:E30"/>
    <mergeCell ref="C32:E32"/>
    <mergeCell ref="I26:J26"/>
    <mergeCell ref="I28:J28"/>
    <mergeCell ref="I30:J30"/>
    <mergeCell ref="I34:J34"/>
    <mergeCell ref="I36:J36"/>
    <mergeCell ref="I32:J32"/>
  </mergeCells>
  <phoneticPr fontId="7" type="noConversion"/>
  <pageMargins left="0.16" right="0.16" top="0.43000000000000005" bottom="0.47" header="0.51" footer="0.51"/>
  <pageSetup paperSize="8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1A646D-57E4-47D7-80E9-DF24AE13C137}">
          <x14:formula1>
            <xm:f>Folha1!$D$2:$D$4</xm:f>
          </x14:formula1>
          <xm:sqref>M32 M30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C0D5-2E68-453F-88C7-124B3FABCBAE}">
  <sheetPr>
    <tabColor rgb="FFFFFF00"/>
    <pageSetUpPr fitToPage="1"/>
  </sheetPr>
  <dimension ref="B1:R26"/>
  <sheetViews>
    <sheetView workbookViewId="0">
      <selection activeCell="V9" sqref="V9"/>
    </sheetView>
  </sheetViews>
  <sheetFormatPr defaultRowHeight="15" x14ac:dyDescent="0.25"/>
  <sheetData>
    <row r="1" spans="2:1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2:18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8" x14ac:dyDescent="0.25">
      <c r="B3" s="17"/>
      <c r="C3" s="291" t="s">
        <v>353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2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x14ac:dyDescent="0.25">
      <c r="B6" s="17"/>
      <c r="C6" s="328" t="s">
        <v>354</v>
      </c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</row>
    <row r="7" spans="2:18" x14ac:dyDescent="0.25">
      <c r="B7" s="17"/>
      <c r="C7" s="17"/>
      <c r="D7" s="328" t="s">
        <v>355</v>
      </c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</row>
    <row r="8" spans="2:18" x14ac:dyDescent="0.25">
      <c r="B8" s="17"/>
      <c r="C8" s="17"/>
      <c r="D8" s="328" t="s">
        <v>356</v>
      </c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</row>
    <row r="9" spans="2:18" x14ac:dyDescent="0.25">
      <c r="B9" s="17"/>
      <c r="C9" s="17"/>
      <c r="D9" s="328" t="s">
        <v>357</v>
      </c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</row>
    <row r="10" spans="2:18" x14ac:dyDescent="0.25">
      <c r="B10" s="17"/>
      <c r="C10" s="17"/>
      <c r="D10" s="328" t="s">
        <v>358</v>
      </c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</row>
    <row r="11" spans="2:18" x14ac:dyDescent="0.25">
      <c r="B11" s="17"/>
      <c r="C11" s="17"/>
      <c r="D11" s="328" t="s">
        <v>359</v>
      </c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</row>
    <row r="12" spans="2:18" x14ac:dyDescent="0.25">
      <c r="B12" s="17"/>
      <c r="C12" s="17"/>
      <c r="D12" s="328" t="s">
        <v>360</v>
      </c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</row>
    <row r="13" spans="2:18" x14ac:dyDescent="0.25">
      <c r="B13" s="17"/>
      <c r="C13" s="17"/>
      <c r="D13" s="328" t="s">
        <v>361</v>
      </c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</row>
    <row r="14" spans="2:18" ht="14.45" customHeight="1" x14ac:dyDescent="0.25">
      <c r="B14" s="17"/>
      <c r="C14" s="329" t="s">
        <v>362</v>
      </c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</row>
    <row r="15" spans="2:18" x14ac:dyDescent="0.25">
      <c r="B15" s="17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</row>
    <row r="16" spans="2:18" ht="14.45" customHeight="1" x14ac:dyDescent="0.25">
      <c r="B16" s="17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</row>
    <row r="17" spans="2:18" x14ac:dyDescent="0.25">
      <c r="B17" s="17"/>
      <c r="C17" s="327" t="s">
        <v>363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</row>
    <row r="18" spans="2:18" ht="14.45" customHeight="1" x14ac:dyDescent="0.25">
      <c r="B18" s="1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</row>
    <row r="19" spans="2:18" x14ac:dyDescent="0.25">
      <c r="B19" s="17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</row>
    <row r="20" spans="2:18" x14ac:dyDescent="0.25">
      <c r="B20" s="17"/>
      <c r="C20" s="327" t="s">
        <v>364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</row>
    <row r="21" spans="2:18" x14ac:dyDescent="0.25">
      <c r="B21" s="17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</row>
    <row r="22" spans="2:18" x14ac:dyDescent="0.25">
      <c r="B22" s="17"/>
      <c r="C22" s="328" t="s">
        <v>377</v>
      </c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</row>
    <row r="23" spans="2:18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2:18" s="40" customFormat="1" ht="14.45" customHeight="1" x14ac:dyDescent="0.25">
      <c r="B24" s="38"/>
      <c r="C24" s="329" t="s">
        <v>414</v>
      </c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</row>
    <row r="25" spans="2:18" x14ac:dyDescent="0.25">
      <c r="B25" s="17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</row>
    <row r="26" spans="2:18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</sheetData>
  <sheetProtection algorithmName="SHA-512" hashValue="Henfvx83ugfCyvb9hH8LlmpW7gMZT7fysWXtY6o/oUNcG8jjxj95zgQOt0WYzBp/9jvNY1760nHdGILiSTmJNg==" saltValue="OwLDehsl/ySMOLJZuJKKjA==" spinCount="100000" sheet="1" objects="1" scenarios="1"/>
  <mergeCells count="13">
    <mergeCell ref="D11:R11"/>
    <mergeCell ref="C6:R6"/>
    <mergeCell ref="D7:R7"/>
    <mergeCell ref="D8:R8"/>
    <mergeCell ref="D9:R9"/>
    <mergeCell ref="D10:R10"/>
    <mergeCell ref="C20:R20"/>
    <mergeCell ref="C22:R22"/>
    <mergeCell ref="C24:R25"/>
    <mergeCell ref="D12:R12"/>
    <mergeCell ref="D13:R13"/>
    <mergeCell ref="C14:R15"/>
    <mergeCell ref="C17:R18"/>
  </mergeCells>
  <pageMargins left="0.7" right="0.7" top="0.75" bottom="0.75" header="0.3" footer="0.3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D893-F567-4195-9FDB-85AE4418C742}">
  <sheetPr>
    <tabColor rgb="FFFFC000"/>
    <pageSetUpPr fitToPage="1"/>
  </sheetPr>
  <dimension ref="A1:T72"/>
  <sheetViews>
    <sheetView topLeftCell="C44" zoomScaleNormal="100" workbookViewId="0">
      <selection activeCell="I41" sqref="I41"/>
    </sheetView>
  </sheetViews>
  <sheetFormatPr defaultColWidth="8.7109375" defaultRowHeight="12.75" x14ac:dyDescent="0.2"/>
  <cols>
    <col min="1" max="1" width="8.7109375" style="170"/>
    <col min="2" max="2" width="24.7109375" style="170" customWidth="1"/>
    <col min="3" max="3" width="38.7109375" style="170" customWidth="1"/>
    <col min="4" max="4" width="17.5703125" style="179" customWidth="1"/>
    <col min="5" max="5" width="7.5703125" style="162" customWidth="1"/>
    <col min="6" max="6" width="8.7109375" style="162"/>
    <col min="7" max="7" width="51.140625" style="162" customWidth="1"/>
    <col min="8" max="8" width="9.85546875" style="162" customWidth="1"/>
    <col min="9" max="9" width="10.5703125" style="162" customWidth="1"/>
    <col min="10" max="10" width="18.140625" style="162" customWidth="1"/>
    <col min="11" max="11" width="12.5703125" style="162" customWidth="1"/>
    <col min="12" max="12" width="12" style="162" customWidth="1"/>
    <col min="13" max="13" width="37.42578125" style="162" customWidth="1"/>
    <col min="14" max="14" width="11.7109375" style="162" customWidth="1"/>
    <col min="15" max="15" width="8.7109375" style="170"/>
    <col min="16" max="16" width="8.7109375" style="170" customWidth="1"/>
    <col min="17" max="17" width="6.5703125" style="170" customWidth="1"/>
    <col min="18" max="18" width="8.7109375" style="170" hidden="1" customWidth="1"/>
    <col min="19" max="20" width="8.7109375" style="170"/>
    <col min="21" max="16384" width="8.7109375" style="162"/>
  </cols>
  <sheetData>
    <row r="1" spans="1:20" s="46" customFormat="1" ht="12.95" customHeight="1" x14ac:dyDescent="0.25">
      <c r="A1" s="45"/>
      <c r="B1" s="372" t="s">
        <v>339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45"/>
      <c r="P1" s="45"/>
      <c r="Q1" s="45"/>
      <c r="R1" s="45"/>
      <c r="S1" s="45"/>
      <c r="T1" s="45"/>
    </row>
    <row r="2" spans="1:20" s="46" customFormat="1" x14ac:dyDescent="0.25">
      <c r="A2" s="45"/>
      <c r="B2" s="142"/>
      <c r="C2" s="143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45"/>
      <c r="R2" s="45"/>
      <c r="S2" s="45"/>
      <c r="T2" s="45"/>
    </row>
    <row r="3" spans="1:20" s="46" customFormat="1" ht="12.95" customHeight="1" x14ac:dyDescent="0.25">
      <c r="A3" s="45"/>
      <c r="B3" s="372" t="s">
        <v>270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45"/>
      <c r="P3" s="45"/>
      <c r="Q3" s="45"/>
      <c r="R3" s="45"/>
      <c r="S3" s="45"/>
      <c r="T3" s="45"/>
    </row>
    <row r="4" spans="1:20" s="46" customFormat="1" x14ac:dyDescent="0.25">
      <c r="A4" s="45"/>
      <c r="B4" s="142"/>
      <c r="C4" s="143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45"/>
      <c r="R4" s="45"/>
      <c r="S4" s="45"/>
      <c r="T4" s="45"/>
    </row>
    <row r="5" spans="1:20" s="46" customFormat="1" ht="15.95" customHeight="1" x14ac:dyDescent="0.25">
      <c r="A5" s="45"/>
      <c r="B5" s="138" t="str">
        <f>'1.Identificação '!B8</f>
        <v>Nome do candidato:</v>
      </c>
      <c r="C5" s="387">
        <f>'1.Identificação '!C8</f>
        <v>0</v>
      </c>
      <c r="D5" s="387"/>
      <c r="E5" s="387"/>
      <c r="F5" s="387"/>
      <c r="G5" s="387"/>
      <c r="H5" s="387"/>
      <c r="I5" s="387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s="45" customFormat="1" x14ac:dyDescent="0.25">
      <c r="B6" s="138"/>
      <c r="C6" s="139"/>
      <c r="D6" s="140"/>
      <c r="E6" s="140"/>
      <c r="F6" s="140"/>
      <c r="G6" s="140"/>
      <c r="H6" s="141"/>
      <c r="I6" s="141"/>
      <c r="K6" s="140"/>
      <c r="L6" s="140"/>
      <c r="M6" s="141"/>
      <c r="N6" s="141"/>
    </row>
    <row r="7" spans="1:20" s="163" customFormat="1" x14ac:dyDescent="0.2">
      <c r="B7" s="164" t="s">
        <v>323</v>
      </c>
      <c r="D7" s="177"/>
    </row>
    <row r="8" spans="1:20" s="163" customFormat="1" x14ac:dyDescent="0.2">
      <c r="B8" s="164"/>
      <c r="C8" s="202" t="s">
        <v>337</v>
      </c>
      <c r="D8" s="202"/>
      <c r="E8" s="203" t="s">
        <v>335</v>
      </c>
      <c r="F8" s="201" t="str">
        <f>N17</f>
        <v>Não</v>
      </c>
    </row>
    <row r="9" spans="1:20" s="163" customFormat="1" x14ac:dyDescent="0.2">
      <c r="B9" s="164"/>
      <c r="C9" s="202"/>
      <c r="D9" s="202"/>
      <c r="E9" s="203" t="s">
        <v>336</v>
      </c>
      <c r="F9" s="201" t="str">
        <f>N24</f>
        <v>Não</v>
      </c>
    </row>
    <row r="10" spans="1:20" s="163" customFormat="1" x14ac:dyDescent="0.2">
      <c r="B10" s="164"/>
      <c r="C10" s="383" t="s">
        <v>334</v>
      </c>
      <c r="D10" s="383"/>
      <c r="E10" s="383"/>
      <c r="F10" s="201" t="str">
        <f>IF(AND(F8="Sim", F9="Sim"), "Sim", "Não")</f>
        <v>Não</v>
      </c>
    </row>
    <row r="11" spans="1:20" s="163" customFormat="1" x14ac:dyDescent="0.2">
      <c r="D11" s="177"/>
    </row>
    <row r="12" spans="1:20" s="147" customFormat="1" x14ac:dyDescent="0.2">
      <c r="A12" s="168"/>
      <c r="B12" s="168"/>
      <c r="C12" s="166"/>
      <c r="D12" s="171"/>
      <c r="E12" s="171"/>
      <c r="F12" s="171"/>
      <c r="G12" s="171"/>
      <c r="H12" s="171"/>
      <c r="I12" s="168"/>
      <c r="J12" s="172"/>
      <c r="K12" s="168"/>
      <c r="L12" s="168"/>
      <c r="M12" s="172"/>
      <c r="N12" s="168"/>
      <c r="O12" s="168"/>
      <c r="P12" s="168"/>
      <c r="Q12" s="168"/>
      <c r="R12" s="168"/>
      <c r="S12" s="168"/>
      <c r="T12" s="168"/>
    </row>
    <row r="13" spans="1:20" s="145" customFormat="1" x14ac:dyDescent="0.25">
      <c r="A13" s="167"/>
      <c r="B13" s="167"/>
      <c r="C13" s="169"/>
      <c r="D13" s="146"/>
      <c r="E13" s="146"/>
      <c r="F13" s="146"/>
      <c r="G13" s="146"/>
      <c r="H13" s="146"/>
      <c r="I13" s="373" t="s">
        <v>281</v>
      </c>
      <c r="J13" s="373"/>
      <c r="K13" s="384" t="s">
        <v>307</v>
      </c>
      <c r="L13" s="384"/>
      <c r="M13" s="384"/>
      <c r="N13" s="384"/>
      <c r="O13" s="167"/>
      <c r="P13" s="167"/>
      <c r="Q13" s="167"/>
      <c r="R13" s="167"/>
      <c r="S13" s="167"/>
      <c r="T13" s="167"/>
    </row>
    <row r="14" spans="1:20" s="145" customFormat="1" ht="89.25" x14ac:dyDescent="0.25">
      <c r="A14" s="167"/>
      <c r="B14" s="167"/>
      <c r="C14" s="169"/>
      <c r="D14" s="148" t="s">
        <v>29</v>
      </c>
      <c r="E14" s="148" t="s">
        <v>30</v>
      </c>
      <c r="F14" s="385" t="s">
        <v>6</v>
      </c>
      <c r="G14" s="385"/>
      <c r="H14" s="148" t="s">
        <v>34</v>
      </c>
      <c r="I14" s="128" t="s">
        <v>320</v>
      </c>
      <c r="J14" s="128" t="s">
        <v>4</v>
      </c>
      <c r="K14" s="192" t="s">
        <v>306</v>
      </c>
      <c r="L14" s="127" t="s">
        <v>338</v>
      </c>
      <c r="M14" s="127" t="s">
        <v>280</v>
      </c>
      <c r="N14" s="127" t="s">
        <v>313</v>
      </c>
      <c r="O14" s="167"/>
      <c r="P14" s="167"/>
      <c r="Q14" s="167"/>
      <c r="R14" s="167"/>
      <c r="S14" s="167"/>
      <c r="T14" s="167"/>
    </row>
    <row r="15" spans="1:20" s="145" customFormat="1" x14ac:dyDescent="0.25">
      <c r="A15" s="167"/>
      <c r="B15" s="167"/>
      <c r="C15" s="169"/>
      <c r="D15" s="148"/>
      <c r="E15" s="148"/>
      <c r="F15" s="385"/>
      <c r="G15" s="385"/>
      <c r="H15" s="149"/>
      <c r="I15" s="181"/>
      <c r="J15" s="128"/>
      <c r="K15" s="129"/>
      <c r="L15" s="129"/>
      <c r="M15" s="150"/>
      <c r="N15" s="129"/>
      <c r="O15" s="167"/>
      <c r="P15" s="167"/>
      <c r="Q15" s="167"/>
      <c r="R15" s="167"/>
      <c r="S15" s="167"/>
      <c r="T15" s="167"/>
    </row>
    <row r="16" spans="1:20" s="145" customFormat="1" x14ac:dyDescent="0.25">
      <c r="A16" s="167"/>
      <c r="B16" s="167"/>
      <c r="C16" s="169"/>
      <c r="D16" s="148" t="s">
        <v>57</v>
      </c>
      <c r="E16" s="148" t="s">
        <v>58</v>
      </c>
      <c r="F16" s="385" t="s">
        <v>59</v>
      </c>
      <c r="G16" s="385"/>
      <c r="H16" s="148" t="s">
        <v>60</v>
      </c>
      <c r="I16" s="128" t="s">
        <v>62</v>
      </c>
      <c r="J16" s="128" t="s">
        <v>158</v>
      </c>
      <c r="K16" s="127" t="s">
        <v>282</v>
      </c>
      <c r="L16" s="127" t="s">
        <v>283</v>
      </c>
      <c r="M16" s="127" t="s">
        <v>284</v>
      </c>
      <c r="N16" s="127" t="s">
        <v>285</v>
      </c>
      <c r="O16" s="167"/>
      <c r="P16" s="167"/>
      <c r="Q16" s="167"/>
      <c r="R16" s="167"/>
      <c r="S16" s="167"/>
      <c r="T16" s="167"/>
    </row>
    <row r="17" spans="1:20" s="145" customFormat="1" ht="102" customHeight="1" x14ac:dyDescent="0.25">
      <c r="A17" s="167"/>
      <c r="B17" s="167"/>
      <c r="C17" s="205" t="s">
        <v>351</v>
      </c>
      <c r="D17" s="388" t="s">
        <v>234</v>
      </c>
      <c r="E17" s="151" t="s">
        <v>40</v>
      </c>
      <c r="F17" s="389" t="s">
        <v>232</v>
      </c>
      <c r="G17" s="389">
        <v>0.25</v>
      </c>
      <c r="H17" s="152" t="s">
        <v>122</v>
      </c>
      <c r="I17" s="153">
        <f>'4.CE_Comp. Org.'!I18</f>
        <v>0</v>
      </c>
      <c r="J17" s="154">
        <f>'4.CE_Comp. Org.'!L18</f>
        <v>0</v>
      </c>
      <c r="K17" s="130">
        <f>'4.CE_Comp. Org.'!N18</f>
        <v>0</v>
      </c>
      <c r="L17" s="130"/>
      <c r="M17" s="130">
        <f>'4.CE_Comp. Org.'!Q18</f>
        <v>0</v>
      </c>
      <c r="N17" s="349" t="str" cm="1">
        <f t="array" ref="N17">_xlfn.IFS(L20&gt;0,"Sim",L20&lt;1,"Não")</f>
        <v>Não</v>
      </c>
      <c r="O17" s="167"/>
      <c r="P17" s="167"/>
      <c r="Q17" s="167"/>
      <c r="R17" s="167"/>
      <c r="S17" s="167"/>
      <c r="T17" s="167"/>
    </row>
    <row r="18" spans="1:20" s="145" customFormat="1" ht="66.599999999999994" customHeight="1" x14ac:dyDescent="0.25">
      <c r="A18" s="167"/>
      <c r="B18" s="167"/>
      <c r="C18" s="206"/>
      <c r="D18" s="388"/>
      <c r="E18" s="151" t="s">
        <v>303</v>
      </c>
      <c r="F18" s="389" t="s">
        <v>123</v>
      </c>
      <c r="G18" s="389">
        <v>0.75</v>
      </c>
      <c r="H18" s="152" t="s">
        <v>122</v>
      </c>
      <c r="I18" s="153">
        <f>'4.CE_Comp. Org.'!I19</f>
        <v>0</v>
      </c>
      <c r="J18" s="154">
        <f>'4.CE_Comp. Org.'!L19</f>
        <v>0</v>
      </c>
      <c r="K18" s="130">
        <f>'4.CE_Comp. Org.'!N19</f>
        <v>0</v>
      </c>
      <c r="L18" s="130"/>
      <c r="M18" s="130">
        <f>'4.CE_Comp. Org.'!Q19</f>
        <v>0</v>
      </c>
      <c r="N18" s="350"/>
      <c r="O18" s="167"/>
      <c r="P18" s="167"/>
      <c r="Q18" s="167"/>
      <c r="R18" s="167"/>
      <c r="S18" s="167"/>
      <c r="T18" s="167"/>
    </row>
    <row r="19" spans="1:20" s="145" customFormat="1" ht="65.099999999999994" customHeight="1" x14ac:dyDescent="0.25">
      <c r="A19" s="167"/>
      <c r="B19" s="167"/>
      <c r="C19" s="206"/>
      <c r="D19" s="388"/>
      <c r="E19" s="151" t="s">
        <v>1</v>
      </c>
      <c r="F19" s="389" t="s">
        <v>124</v>
      </c>
      <c r="G19" s="389">
        <v>0.25</v>
      </c>
      <c r="H19" s="152" t="s">
        <v>122</v>
      </c>
      <c r="I19" s="153">
        <f>'4.CE_Comp. Org.'!I20</f>
        <v>0</v>
      </c>
      <c r="J19" s="154">
        <f>'4.CE_Comp. Org.'!L20</f>
        <v>0</v>
      </c>
      <c r="K19" s="130">
        <f>'4.CE_Comp. Org.'!N20</f>
        <v>0</v>
      </c>
      <c r="L19" s="130"/>
      <c r="M19" s="130">
        <f>'4.CE_Comp. Org.'!Q20</f>
        <v>0</v>
      </c>
      <c r="N19" s="350"/>
      <c r="O19" s="167"/>
      <c r="P19" s="167"/>
      <c r="Q19" s="167"/>
      <c r="R19" s="167"/>
      <c r="S19" s="167"/>
      <c r="T19" s="167"/>
    </row>
    <row r="20" spans="1:20" s="145" customFormat="1" x14ac:dyDescent="0.25">
      <c r="A20" s="167"/>
      <c r="B20" s="167"/>
      <c r="C20" s="169"/>
      <c r="D20" s="146"/>
      <c r="H20" s="194" t="s">
        <v>305</v>
      </c>
      <c r="I20" s="195">
        <f>SUM(I17:I19)</f>
        <v>0</v>
      </c>
      <c r="J20" s="196"/>
      <c r="K20" s="127">
        <f>SUM(K17:K19)</f>
        <v>0</v>
      </c>
      <c r="L20" s="127" cm="1">
        <f t="array" ref="L20">_xlfn.IFS(K20&gt;0,"1",K20&lt;2,0)</f>
        <v>0</v>
      </c>
      <c r="M20" s="129"/>
      <c r="N20" s="351"/>
      <c r="O20" s="167"/>
      <c r="P20" s="167"/>
      <c r="Q20" s="167"/>
      <c r="R20" s="167"/>
      <c r="S20" s="167"/>
      <c r="T20" s="167"/>
    </row>
    <row r="21" spans="1:20" s="145" customFormat="1" ht="25.5" x14ac:dyDescent="0.25">
      <c r="A21" s="167"/>
      <c r="B21" s="167"/>
      <c r="C21" s="204" t="s">
        <v>352</v>
      </c>
      <c r="D21" s="146"/>
      <c r="O21" s="167"/>
      <c r="P21" s="167"/>
      <c r="Q21" s="167"/>
      <c r="R21" s="167"/>
      <c r="S21" s="167"/>
      <c r="T21" s="167"/>
    </row>
    <row r="22" spans="1:20" s="145" customFormat="1" ht="89.25" x14ac:dyDescent="0.25">
      <c r="A22" s="167"/>
      <c r="B22" s="167"/>
      <c r="C22" s="167"/>
      <c r="D22" s="131" t="s">
        <v>155</v>
      </c>
      <c r="E22" s="131" t="s">
        <v>7</v>
      </c>
      <c r="F22" s="375" t="s">
        <v>319</v>
      </c>
      <c r="G22" s="376"/>
      <c r="H22" s="131" t="s">
        <v>9</v>
      </c>
      <c r="I22" s="128" t="s">
        <v>321</v>
      </c>
      <c r="J22" s="128" t="s">
        <v>4</v>
      </c>
      <c r="K22" s="127" t="s">
        <v>306</v>
      </c>
      <c r="L22" s="127" t="s">
        <v>338</v>
      </c>
      <c r="M22" s="127" t="s">
        <v>280</v>
      </c>
      <c r="N22" s="180" t="s">
        <v>313</v>
      </c>
      <c r="O22" s="167"/>
      <c r="P22" s="167"/>
      <c r="Q22" s="167"/>
      <c r="R22" s="167"/>
      <c r="S22" s="167"/>
      <c r="T22" s="167"/>
    </row>
    <row r="23" spans="1:20" s="145" customFormat="1" x14ac:dyDescent="0.25">
      <c r="A23" s="167"/>
      <c r="B23" s="167"/>
      <c r="C23" s="167"/>
      <c r="D23" s="155" t="s">
        <v>37</v>
      </c>
      <c r="E23" s="155" t="s">
        <v>58</v>
      </c>
      <c r="F23" s="377" t="s">
        <v>59</v>
      </c>
      <c r="G23" s="378"/>
      <c r="H23" s="131" t="s">
        <v>60</v>
      </c>
      <c r="I23" s="128" t="s">
        <v>62</v>
      </c>
      <c r="J23" s="128" t="s">
        <v>62</v>
      </c>
      <c r="K23" s="127" t="s">
        <v>282</v>
      </c>
      <c r="L23" s="127" t="s">
        <v>57</v>
      </c>
      <c r="M23" s="127" t="s">
        <v>284</v>
      </c>
      <c r="N23" s="127" t="s">
        <v>285</v>
      </c>
      <c r="O23" s="167"/>
      <c r="P23" s="167"/>
      <c r="Q23" s="167"/>
      <c r="R23" s="167"/>
      <c r="S23" s="167"/>
      <c r="T23" s="167"/>
    </row>
    <row r="24" spans="1:20" s="145" customFormat="1" ht="15.95" customHeight="1" x14ac:dyDescent="0.25">
      <c r="A24" s="167"/>
      <c r="B24" s="167"/>
      <c r="C24" s="338" t="s">
        <v>341</v>
      </c>
      <c r="D24" s="333" t="s">
        <v>318</v>
      </c>
      <c r="E24" s="156" t="s">
        <v>33</v>
      </c>
      <c r="F24" s="379" t="s">
        <v>95</v>
      </c>
      <c r="G24" s="380"/>
      <c r="H24" s="157" t="s">
        <v>63</v>
      </c>
      <c r="I24" s="158">
        <f>'2.CE_Comp. Téc.-Cient.'!I14</f>
        <v>0</v>
      </c>
      <c r="J24" s="158">
        <f>'2.CE_Comp. Téc.-Cient.'!L14</f>
        <v>0</v>
      </c>
      <c r="K24" s="135">
        <f>'2.CE_Comp. Téc.-Cient.'!N14</f>
        <v>0</v>
      </c>
      <c r="L24" s="135"/>
      <c r="M24" s="135">
        <f>'2.CE_Comp. Téc.-Cient.'!Q14</f>
        <v>0</v>
      </c>
      <c r="N24" s="366" t="str" cm="1">
        <f t="array" ref="N24">_xlfn.IFS(L57&gt;1,"Sim",L57&lt;2,"Não")</f>
        <v>Não</v>
      </c>
      <c r="O24" s="167"/>
      <c r="P24" s="167"/>
      <c r="Q24" s="167"/>
      <c r="R24" s="167"/>
      <c r="S24" s="167"/>
      <c r="T24" s="167"/>
    </row>
    <row r="25" spans="1:20" s="145" customFormat="1" ht="15.95" customHeight="1" x14ac:dyDescent="0.25">
      <c r="A25" s="167"/>
      <c r="B25" s="167"/>
      <c r="C25" s="338"/>
      <c r="D25" s="334"/>
      <c r="E25" s="156" t="s">
        <v>81</v>
      </c>
      <c r="F25" s="379" t="s">
        <v>380</v>
      </c>
      <c r="G25" s="380"/>
      <c r="H25" s="157" t="s">
        <v>63</v>
      </c>
      <c r="I25" s="158">
        <f>'2.CE_Comp. Téc.-Cient.'!I15</f>
        <v>0</v>
      </c>
      <c r="J25" s="158">
        <f>'2.CE_Comp. Téc.-Cient.'!L15</f>
        <v>0</v>
      </c>
      <c r="K25" s="135">
        <f>'2.CE_Comp. Téc.-Cient.'!N15</f>
        <v>0</v>
      </c>
      <c r="L25" s="135"/>
      <c r="M25" s="135">
        <f>'2.CE_Comp. Téc.-Cient.'!Q15</f>
        <v>0</v>
      </c>
      <c r="N25" s="367"/>
      <c r="O25" s="167"/>
      <c r="P25" s="167"/>
      <c r="Q25" s="167"/>
      <c r="R25" s="167"/>
      <c r="S25" s="167"/>
      <c r="T25" s="167"/>
    </row>
    <row r="26" spans="1:20" s="145" customFormat="1" ht="15.95" customHeight="1" x14ac:dyDescent="0.25">
      <c r="A26" s="167"/>
      <c r="B26" s="167"/>
      <c r="C26" s="338"/>
      <c r="D26" s="334"/>
      <c r="E26" s="156" t="s">
        <v>64</v>
      </c>
      <c r="F26" s="379" t="s">
        <v>96</v>
      </c>
      <c r="G26" s="380"/>
      <c r="H26" s="157" t="s">
        <v>63</v>
      </c>
      <c r="I26" s="158">
        <f>'2.CE_Comp. Téc.-Cient.'!I16</f>
        <v>0</v>
      </c>
      <c r="J26" s="158">
        <f>'2.CE_Comp. Téc.-Cient.'!L16</f>
        <v>0</v>
      </c>
      <c r="K26" s="135">
        <f>'2.CE_Comp. Téc.-Cient.'!N16</f>
        <v>0</v>
      </c>
      <c r="L26" s="135"/>
      <c r="M26" s="135">
        <f>'2.CE_Comp. Téc.-Cient.'!Q16</f>
        <v>0</v>
      </c>
      <c r="N26" s="367"/>
      <c r="O26" s="167"/>
      <c r="P26" s="167"/>
      <c r="Q26" s="167"/>
      <c r="R26" s="167"/>
      <c r="S26" s="167"/>
      <c r="T26" s="167"/>
    </row>
    <row r="27" spans="1:20" s="144" customFormat="1" ht="12.95" customHeight="1" x14ac:dyDescent="0.25">
      <c r="A27" s="167"/>
      <c r="B27" s="167"/>
      <c r="C27" s="338"/>
      <c r="D27" s="334"/>
      <c r="E27" s="156" t="s">
        <v>65</v>
      </c>
      <c r="F27" s="379" t="s">
        <v>379</v>
      </c>
      <c r="G27" s="380"/>
      <c r="H27" s="157" t="s">
        <v>63</v>
      </c>
      <c r="I27" s="158">
        <f>'2.CE_Comp. Téc.-Cient.'!I17</f>
        <v>0</v>
      </c>
      <c r="J27" s="158">
        <f>'2.CE_Comp. Téc.-Cient.'!L17</f>
        <v>0</v>
      </c>
      <c r="K27" s="135">
        <f>'2.CE_Comp. Téc.-Cient.'!N17</f>
        <v>0</v>
      </c>
      <c r="L27" s="135"/>
      <c r="M27" s="135">
        <f>'2.CE_Comp. Téc.-Cient.'!Q17</f>
        <v>0</v>
      </c>
      <c r="N27" s="367"/>
      <c r="O27" s="165"/>
      <c r="P27" s="165"/>
      <c r="Q27" s="165"/>
      <c r="R27" s="165"/>
      <c r="S27" s="165"/>
      <c r="T27" s="165"/>
    </row>
    <row r="28" spans="1:20" s="144" customFormat="1" ht="17.45" customHeight="1" x14ac:dyDescent="0.25">
      <c r="A28" s="167"/>
      <c r="B28" s="167"/>
      <c r="C28" s="338"/>
      <c r="D28" s="334"/>
      <c r="E28" s="300"/>
      <c r="F28" s="363" t="s">
        <v>324</v>
      </c>
      <c r="G28" s="364"/>
      <c r="H28" s="364"/>
      <c r="I28" s="364"/>
      <c r="J28" s="365"/>
      <c r="K28" s="135">
        <f>K24+K25+K27+K26</f>
        <v>0</v>
      </c>
      <c r="L28" s="135" t="str" cm="1">
        <f t="array" ref="L28">_xlfn.IFS(K28&gt;0,"1",K28&lt;1,"0")</f>
        <v>0</v>
      </c>
      <c r="M28" s="135"/>
      <c r="N28" s="367"/>
      <c r="O28" s="165"/>
      <c r="P28" s="165"/>
      <c r="Q28" s="165"/>
      <c r="R28" s="165"/>
      <c r="S28" s="165"/>
      <c r="T28" s="165"/>
    </row>
    <row r="29" spans="1:20" s="144" customFormat="1" x14ac:dyDescent="0.25">
      <c r="A29" s="167"/>
      <c r="B29" s="167"/>
      <c r="C29" s="339" t="s">
        <v>342</v>
      </c>
      <c r="D29" s="334"/>
      <c r="E29" s="156" t="s">
        <v>66</v>
      </c>
      <c r="F29" s="390" t="s">
        <v>97</v>
      </c>
      <c r="G29" s="391"/>
      <c r="H29" s="159" t="s">
        <v>71</v>
      </c>
      <c r="I29" s="153">
        <f>'2.CE_Comp. Téc.-Cient.'!I18</f>
        <v>0</v>
      </c>
      <c r="J29" s="153">
        <f>'2.CE_Comp. Téc.-Cient.'!L18</f>
        <v>0</v>
      </c>
      <c r="K29" s="173">
        <f>'2.CE_Comp. Téc.-Cient.'!N18</f>
        <v>0</v>
      </c>
      <c r="L29" s="130"/>
      <c r="M29" s="130">
        <f>'2.CE_Comp. Téc.-Cient.'!Q18</f>
        <v>0</v>
      </c>
      <c r="N29" s="367"/>
      <c r="O29" s="165"/>
      <c r="P29" s="165"/>
      <c r="Q29" s="165"/>
      <c r="R29" s="165"/>
      <c r="S29" s="165"/>
      <c r="T29" s="165"/>
    </row>
    <row r="30" spans="1:20" s="144" customFormat="1" x14ac:dyDescent="0.25">
      <c r="A30" s="167"/>
      <c r="B30" s="167"/>
      <c r="C30" s="339"/>
      <c r="D30" s="334"/>
      <c r="E30" s="156" t="s">
        <v>289</v>
      </c>
      <c r="F30" s="390" t="s">
        <v>98</v>
      </c>
      <c r="G30" s="391"/>
      <c r="H30" s="159" t="s">
        <v>71</v>
      </c>
      <c r="I30" s="153">
        <f>'2.CE_Comp. Téc.-Cient.'!I19</f>
        <v>0</v>
      </c>
      <c r="J30" s="153">
        <f>'2.CE_Comp. Téc.-Cient.'!L19</f>
        <v>0</v>
      </c>
      <c r="K30" s="173">
        <f>'2.CE_Comp. Téc.-Cient.'!N19</f>
        <v>0</v>
      </c>
      <c r="L30" s="130"/>
      <c r="M30" s="130">
        <f>'2.CE_Comp. Téc.-Cient.'!Q19</f>
        <v>0</v>
      </c>
      <c r="N30" s="367"/>
      <c r="O30" s="165"/>
      <c r="P30" s="165"/>
      <c r="Q30" s="165"/>
      <c r="R30" s="165"/>
      <c r="S30" s="165"/>
      <c r="T30" s="165"/>
    </row>
    <row r="31" spans="1:20" s="144" customFormat="1" ht="18.95" customHeight="1" x14ac:dyDescent="0.25">
      <c r="A31" s="167"/>
      <c r="B31" s="167"/>
      <c r="C31" s="339"/>
      <c r="D31" s="334"/>
      <c r="E31" s="301"/>
      <c r="F31" s="360" t="s">
        <v>326</v>
      </c>
      <c r="G31" s="361"/>
      <c r="H31" s="361"/>
      <c r="I31" s="361"/>
      <c r="J31" s="362"/>
      <c r="K31" s="173">
        <f>K29+K30</f>
        <v>0</v>
      </c>
      <c r="L31" s="130" t="str" cm="1">
        <f t="array" ref="L31">_xlfn.IFS(K31&gt;1,"1",K31&lt;2,"0")</f>
        <v>0</v>
      </c>
      <c r="M31" s="130"/>
      <c r="N31" s="367"/>
      <c r="O31" s="165"/>
      <c r="P31" s="165"/>
      <c r="Q31" s="165"/>
      <c r="R31" s="165"/>
      <c r="S31" s="165"/>
      <c r="T31" s="165"/>
    </row>
    <row r="32" spans="1:20" s="144" customFormat="1" ht="32.450000000000003" customHeight="1" x14ac:dyDescent="0.25">
      <c r="A32" s="167"/>
      <c r="B32" s="167"/>
      <c r="C32" s="382" t="s">
        <v>343</v>
      </c>
      <c r="D32" s="334"/>
      <c r="E32" s="182" t="s">
        <v>67</v>
      </c>
      <c r="F32" s="381" t="s">
        <v>365</v>
      </c>
      <c r="G32" s="381"/>
      <c r="H32" s="157" t="s">
        <v>38</v>
      </c>
      <c r="I32" s="158">
        <f>'2.CE_Comp. Téc.-Cient.'!I20</f>
        <v>0</v>
      </c>
      <c r="J32" s="158">
        <f>'2.CE_Comp. Téc.-Cient.'!L20</f>
        <v>0</v>
      </c>
      <c r="K32" s="135">
        <f>'2.CE_Comp. Téc.-Cient.'!N20</f>
        <v>0</v>
      </c>
      <c r="L32" s="135"/>
      <c r="M32" s="135">
        <f>'2.CE_Comp. Téc.-Cient.'!Q20</f>
        <v>0</v>
      </c>
      <c r="N32" s="367"/>
      <c r="O32" s="165"/>
      <c r="P32" s="165"/>
      <c r="Q32" s="165"/>
      <c r="R32" s="165"/>
      <c r="S32" s="165"/>
      <c r="T32" s="165"/>
    </row>
    <row r="33" spans="1:20" s="144" customFormat="1" ht="35.450000000000003" customHeight="1" x14ac:dyDescent="0.25">
      <c r="A33" s="167"/>
      <c r="B33" s="167"/>
      <c r="C33" s="382"/>
      <c r="D33" s="334"/>
      <c r="E33" s="156" t="s">
        <v>68</v>
      </c>
      <c r="F33" s="379" t="s">
        <v>366</v>
      </c>
      <c r="G33" s="380"/>
      <c r="H33" s="157" t="s">
        <v>38</v>
      </c>
      <c r="I33" s="158">
        <f>'2.CE_Comp. Téc.-Cient.'!I21</f>
        <v>0</v>
      </c>
      <c r="J33" s="158">
        <f>'2.CE_Comp. Téc.-Cient.'!L21</f>
        <v>0</v>
      </c>
      <c r="K33" s="135">
        <f>'2.CE_Comp. Téc.-Cient.'!N21</f>
        <v>0</v>
      </c>
      <c r="L33" s="135"/>
      <c r="M33" s="135">
        <f>'2.CE_Comp. Téc.-Cient.'!Q21</f>
        <v>0</v>
      </c>
      <c r="N33" s="367"/>
      <c r="O33" s="165"/>
      <c r="P33" s="165"/>
      <c r="Q33" s="165"/>
      <c r="R33" s="165"/>
      <c r="S33" s="165"/>
      <c r="T33" s="165"/>
    </row>
    <row r="34" spans="1:20" s="144" customFormat="1" ht="18.600000000000001" customHeight="1" x14ac:dyDescent="0.25">
      <c r="A34" s="167"/>
      <c r="B34" s="167"/>
      <c r="C34" s="344"/>
      <c r="D34" s="334"/>
      <c r="E34" s="302"/>
      <c r="F34" s="363" t="s">
        <v>325</v>
      </c>
      <c r="G34" s="364"/>
      <c r="H34" s="364"/>
      <c r="I34" s="364"/>
      <c r="J34" s="365"/>
      <c r="K34" s="135">
        <f>K32+K33</f>
        <v>0</v>
      </c>
      <c r="L34" s="135" t="str" cm="1">
        <f t="array" ref="L34">_xlfn.IFS(K34&gt;2,"1",K34&lt;3,"0")</f>
        <v>0</v>
      </c>
      <c r="M34" s="135"/>
      <c r="N34" s="367"/>
      <c r="O34" s="165"/>
      <c r="P34" s="165"/>
      <c r="Q34" s="165"/>
      <c r="R34" s="165"/>
      <c r="S34" s="165"/>
      <c r="T34" s="165"/>
    </row>
    <row r="35" spans="1:20" s="144" customFormat="1" ht="28.5" customHeight="1" x14ac:dyDescent="0.25">
      <c r="A35" s="167"/>
      <c r="B35" s="167"/>
      <c r="C35" s="341" t="s">
        <v>400</v>
      </c>
      <c r="D35" s="334"/>
      <c r="E35" s="298" t="s">
        <v>69</v>
      </c>
      <c r="F35" s="358" t="s">
        <v>367</v>
      </c>
      <c r="G35" s="359"/>
      <c r="H35" s="159" t="s">
        <v>38</v>
      </c>
      <c r="I35" s="153">
        <f>'2.CE_Comp. Téc.-Cient.'!I22</f>
        <v>0</v>
      </c>
      <c r="J35" s="153">
        <f>'2.CE_Comp. Téc.-Cient.'!L22</f>
        <v>0</v>
      </c>
      <c r="K35" s="173">
        <f>'2.CE_Comp. Téc.-Cient.'!N22</f>
        <v>0</v>
      </c>
      <c r="L35" s="130"/>
      <c r="M35" s="130">
        <f>'2.CE_Comp. Téc.-Cient.'!Q22</f>
        <v>0</v>
      </c>
      <c r="N35" s="367"/>
      <c r="O35" s="165"/>
      <c r="P35" s="165"/>
      <c r="Q35" s="165"/>
      <c r="R35" s="165"/>
      <c r="S35" s="165"/>
      <c r="T35" s="165"/>
    </row>
    <row r="36" spans="1:20" s="227" customFormat="1" ht="57.6" customHeight="1" x14ac:dyDescent="0.25">
      <c r="A36" s="288"/>
      <c r="B36" s="288"/>
      <c r="C36" s="341"/>
      <c r="D36" s="334"/>
      <c r="E36" s="298" t="s">
        <v>378</v>
      </c>
      <c r="F36" s="386" t="s">
        <v>388</v>
      </c>
      <c r="G36" s="386"/>
      <c r="H36" s="159" t="s">
        <v>38</v>
      </c>
      <c r="I36" s="153">
        <f>'2.CE_Comp. Téc.-Cient.'!I24</f>
        <v>0</v>
      </c>
      <c r="J36" s="153">
        <f>'2.CE_Comp. Téc.-Cient.'!L24</f>
        <v>0</v>
      </c>
      <c r="K36" s="173">
        <f>'2.CE_Comp. Téc.-Cient.'!N24</f>
        <v>0</v>
      </c>
      <c r="L36" s="299"/>
      <c r="M36" s="130">
        <f>'2.CE_Comp. Téc.-Cient.'!Q24</f>
        <v>0</v>
      </c>
      <c r="N36" s="367"/>
      <c r="O36" s="287"/>
      <c r="P36" s="287"/>
      <c r="Q36" s="287"/>
      <c r="R36" s="287"/>
      <c r="S36" s="287"/>
      <c r="T36" s="287"/>
    </row>
    <row r="37" spans="1:20" s="144" customFormat="1" ht="54.6" customHeight="1" x14ac:dyDescent="0.25">
      <c r="A37" s="167"/>
      <c r="B37" s="167"/>
      <c r="C37" s="341"/>
      <c r="D37" s="334"/>
      <c r="E37" s="298" t="s">
        <v>72</v>
      </c>
      <c r="F37" s="386" t="s">
        <v>389</v>
      </c>
      <c r="G37" s="386"/>
      <c r="H37" s="159" t="s">
        <v>38</v>
      </c>
      <c r="I37" s="153">
        <f>'2.CE_Comp. Téc.-Cient.'!I25</f>
        <v>0</v>
      </c>
      <c r="J37" s="153">
        <f>'2.CE_Comp. Téc.-Cient.'!L25</f>
        <v>0</v>
      </c>
      <c r="K37" s="173">
        <f>'2.CE_Comp. Téc.-Cient.'!N25</f>
        <v>0</v>
      </c>
      <c r="L37" s="130"/>
      <c r="M37" s="130">
        <f>'2.CE_Comp. Téc.-Cient.'!Q25</f>
        <v>0</v>
      </c>
      <c r="N37" s="367"/>
      <c r="O37" s="165"/>
      <c r="P37" s="165"/>
      <c r="Q37" s="165"/>
      <c r="R37" s="165"/>
      <c r="S37" s="165"/>
      <c r="T37" s="165"/>
    </row>
    <row r="38" spans="1:20" s="144" customFormat="1" ht="20.45" customHeight="1" x14ac:dyDescent="0.25">
      <c r="A38" s="167"/>
      <c r="B38" s="167"/>
      <c r="C38" s="342"/>
      <c r="D38" s="335"/>
      <c r="E38" s="300"/>
      <c r="F38" s="360" t="s">
        <v>328</v>
      </c>
      <c r="G38" s="361"/>
      <c r="H38" s="361"/>
      <c r="I38" s="361"/>
      <c r="J38" s="362"/>
      <c r="K38" s="176">
        <f>K35+K36+K37</f>
        <v>0</v>
      </c>
      <c r="L38" s="130" t="str" cm="1">
        <f t="array" ref="L38">_xlfn.IFS(K38&gt;7,"1",K38&lt;8,"0")</f>
        <v>0</v>
      </c>
      <c r="M38" s="130"/>
      <c r="N38" s="367"/>
      <c r="O38" s="165"/>
      <c r="P38" s="165"/>
      <c r="Q38" s="165"/>
      <c r="R38" s="165"/>
      <c r="S38" s="165"/>
      <c r="T38" s="165"/>
    </row>
    <row r="39" spans="1:20" s="144" customFormat="1" ht="47.1" customHeight="1" x14ac:dyDescent="0.25">
      <c r="A39" s="167"/>
      <c r="B39" s="167"/>
      <c r="C39" s="343" t="s">
        <v>312</v>
      </c>
      <c r="D39" s="330" t="s">
        <v>173</v>
      </c>
      <c r="E39" s="156" t="s">
        <v>429</v>
      </c>
      <c r="F39" s="381" t="s">
        <v>413</v>
      </c>
      <c r="G39" s="381"/>
      <c r="H39" s="160" t="s">
        <v>317</v>
      </c>
      <c r="I39" s="158">
        <f>'2.CE_Comp. Téc.-Cient.'!I74</f>
        <v>0</v>
      </c>
      <c r="J39" s="158">
        <f>'2.CE_Comp. Téc.-Cient.'!L74</f>
        <v>0</v>
      </c>
      <c r="K39" s="136">
        <f>'2.CE_Comp. Téc.-Cient.'!N74</f>
        <v>0</v>
      </c>
      <c r="L39" s="136"/>
      <c r="M39" s="136">
        <f>'2.CE_Comp. Téc.-Cient.'!Q74</f>
        <v>0</v>
      </c>
      <c r="N39" s="367"/>
      <c r="O39" s="165"/>
      <c r="P39" s="165"/>
      <c r="Q39" s="165"/>
      <c r="R39" s="165"/>
      <c r="S39" s="165"/>
      <c r="T39" s="165"/>
    </row>
    <row r="40" spans="1:20" s="144" customFormat="1" ht="14.45" customHeight="1" x14ac:dyDescent="0.25">
      <c r="A40" s="167"/>
      <c r="B40" s="167"/>
      <c r="C40" s="344"/>
      <c r="D40" s="331"/>
      <c r="E40" s="300"/>
      <c r="F40" s="363" t="s">
        <v>329</v>
      </c>
      <c r="G40" s="364"/>
      <c r="H40" s="364"/>
      <c r="I40" s="364"/>
      <c r="J40" s="365"/>
      <c r="K40" s="186">
        <f>K39</f>
        <v>0</v>
      </c>
      <c r="L40" s="136" t="str" cm="1">
        <f t="array" ref="L40">_xlfn.IFS(K40&gt;0,"1",K40&lt;1,"0")</f>
        <v>0</v>
      </c>
      <c r="M40" s="136"/>
      <c r="N40" s="367"/>
      <c r="O40" s="165"/>
      <c r="P40" s="165"/>
      <c r="Q40" s="165"/>
      <c r="R40" s="165"/>
      <c r="S40" s="165"/>
      <c r="T40" s="165"/>
    </row>
    <row r="41" spans="1:20" s="144" customFormat="1" ht="20.45" customHeight="1" x14ac:dyDescent="0.25">
      <c r="A41" s="167"/>
      <c r="B41" s="167"/>
      <c r="C41" s="340" t="s">
        <v>344</v>
      </c>
      <c r="D41" s="331"/>
      <c r="E41" s="156" t="s">
        <v>407</v>
      </c>
      <c r="F41" s="357" t="s">
        <v>372</v>
      </c>
      <c r="G41" s="357"/>
      <c r="H41" s="161" t="s">
        <v>304</v>
      </c>
      <c r="I41" s="161">
        <f>'2.CE_Comp. Téc.-Cient.'!I67</f>
        <v>0</v>
      </c>
      <c r="J41" s="137">
        <f>'2.CE_Comp. Téc.-Cient.'!L67</f>
        <v>0</v>
      </c>
      <c r="K41" s="137">
        <f>'2.CE_Comp. Téc.-Cient.'!N67</f>
        <v>0</v>
      </c>
      <c r="L41" s="137"/>
      <c r="M41" s="137">
        <f>'2.CE_Comp. Téc.-Cient.'!Q67</f>
        <v>0</v>
      </c>
      <c r="N41" s="367"/>
      <c r="O41" s="165"/>
      <c r="P41" s="165"/>
      <c r="Q41" s="165"/>
      <c r="R41" s="165"/>
      <c r="S41" s="165"/>
      <c r="T41" s="165"/>
    </row>
    <row r="42" spans="1:20" s="144" customFormat="1" ht="39.6" customHeight="1" x14ac:dyDescent="0.25">
      <c r="A42" s="167"/>
      <c r="B42" s="167"/>
      <c r="C42" s="342"/>
      <c r="D42" s="332"/>
      <c r="E42" s="300"/>
      <c r="F42" s="360" t="s">
        <v>330</v>
      </c>
      <c r="G42" s="361"/>
      <c r="H42" s="361"/>
      <c r="I42" s="361"/>
      <c r="J42" s="362"/>
      <c r="K42" s="185">
        <f>K41</f>
        <v>0</v>
      </c>
      <c r="L42" s="137" t="str" cm="1">
        <f t="array" ref="L42">_xlfn.IFS(K42&gt;2,"1",K42&lt;3,"0")</f>
        <v>0</v>
      </c>
      <c r="M42" s="137"/>
      <c r="N42" s="367"/>
      <c r="O42" s="165"/>
      <c r="P42" s="165"/>
      <c r="Q42" s="165"/>
      <c r="R42" s="165"/>
      <c r="S42" s="165"/>
      <c r="T42" s="165"/>
    </row>
    <row r="43" spans="1:20" s="144" customFormat="1" x14ac:dyDescent="0.25">
      <c r="A43" s="167"/>
      <c r="B43" s="167"/>
      <c r="C43" s="343" t="s">
        <v>345</v>
      </c>
      <c r="D43" s="336" t="s">
        <v>178</v>
      </c>
      <c r="E43" s="156" t="s">
        <v>431</v>
      </c>
      <c r="F43" s="381" t="s">
        <v>176</v>
      </c>
      <c r="G43" s="381"/>
      <c r="H43" s="160" t="s">
        <v>197</v>
      </c>
      <c r="I43" s="160">
        <f>'2.CE_Comp. Téc.-Cient.'!I77</f>
        <v>0</v>
      </c>
      <c r="J43" s="136">
        <f>'2.CE_Comp. Téc.-Cient.'!L77</f>
        <v>0</v>
      </c>
      <c r="K43" s="136">
        <f>'2.CE_Comp. Téc.-Cient.'!N77</f>
        <v>0</v>
      </c>
      <c r="L43" s="136"/>
      <c r="M43" s="136">
        <f>'2.CE_Comp. Téc.-Cient.'!Q77</f>
        <v>0</v>
      </c>
      <c r="N43" s="367"/>
      <c r="O43" s="165"/>
      <c r="P43" s="165"/>
      <c r="Q43" s="165"/>
      <c r="R43" s="165"/>
      <c r="S43" s="165"/>
      <c r="T43" s="165"/>
    </row>
    <row r="44" spans="1:20" s="144" customFormat="1" ht="27.95" customHeight="1" x14ac:dyDescent="0.25">
      <c r="A44" s="167"/>
      <c r="B44" s="167"/>
      <c r="C44" s="344"/>
      <c r="D44" s="337"/>
      <c r="E44" s="300"/>
      <c r="F44" s="363" t="s">
        <v>331</v>
      </c>
      <c r="G44" s="364"/>
      <c r="H44" s="364"/>
      <c r="I44" s="364"/>
      <c r="J44" s="365"/>
      <c r="K44" s="186">
        <f>K43</f>
        <v>0</v>
      </c>
      <c r="L44" s="136" t="str" cm="1">
        <f t="array" ref="L44">_xlfn.IFS(K44&gt;0,"1",K43&lt;1,"0")</f>
        <v>0</v>
      </c>
      <c r="M44" s="136"/>
      <c r="N44" s="367"/>
      <c r="O44" s="165"/>
      <c r="P44" s="165"/>
      <c r="Q44" s="165"/>
      <c r="R44" s="165"/>
      <c r="S44" s="165"/>
      <c r="T44" s="165"/>
    </row>
    <row r="45" spans="1:20" s="144" customFormat="1" ht="30.6" customHeight="1" x14ac:dyDescent="0.25">
      <c r="A45" s="167"/>
      <c r="B45" s="167"/>
      <c r="C45" s="340" t="s">
        <v>346</v>
      </c>
      <c r="D45" s="345" t="s">
        <v>327</v>
      </c>
      <c r="E45" s="156" t="s">
        <v>75</v>
      </c>
      <c r="F45" s="357" t="s">
        <v>265</v>
      </c>
      <c r="G45" s="357"/>
      <c r="H45" s="159" t="s">
        <v>112</v>
      </c>
      <c r="I45" s="161">
        <f>'2.CE_Comp. Téc.-Cient.'!I28</f>
        <v>0</v>
      </c>
      <c r="J45" s="137">
        <f>'2.CE_Comp. Téc.-Cient.'!L28</f>
        <v>0</v>
      </c>
      <c r="K45" s="137">
        <f>'2.CE_Comp. Téc.-Cient.'!N28</f>
        <v>0</v>
      </c>
      <c r="L45" s="137"/>
      <c r="M45" s="137">
        <f>'2.CE_Comp. Téc.-Cient.'!Q28</f>
        <v>0</v>
      </c>
      <c r="N45" s="367"/>
      <c r="O45" s="165"/>
      <c r="P45" s="165"/>
      <c r="Q45" s="165"/>
      <c r="R45" s="165"/>
      <c r="S45" s="165"/>
      <c r="T45" s="165"/>
    </row>
    <row r="46" spans="1:20" s="144" customFormat="1" ht="12.95" customHeight="1" x14ac:dyDescent="0.25">
      <c r="A46" s="167"/>
      <c r="B46" s="167"/>
      <c r="C46" s="341"/>
      <c r="D46" s="346"/>
      <c r="E46" s="156" t="s">
        <v>76</v>
      </c>
      <c r="F46" s="357" t="s">
        <v>263</v>
      </c>
      <c r="G46" s="357"/>
      <c r="H46" s="159" t="s">
        <v>112</v>
      </c>
      <c r="I46" s="161">
        <f>'2.CE_Comp. Téc.-Cient.'!I29</f>
        <v>0</v>
      </c>
      <c r="J46" s="137">
        <f>'2.CE_Comp. Téc.-Cient.'!L29</f>
        <v>0</v>
      </c>
      <c r="K46" s="137">
        <f>'2.CE_Comp. Téc.-Cient.'!N29</f>
        <v>0</v>
      </c>
      <c r="L46" s="137"/>
      <c r="M46" s="137">
        <f>'2.CE_Comp. Téc.-Cient.'!Q29</f>
        <v>0</v>
      </c>
      <c r="N46" s="367"/>
      <c r="O46" s="165"/>
      <c r="P46" s="165"/>
      <c r="Q46" s="165"/>
      <c r="R46" s="165"/>
      <c r="S46" s="165"/>
      <c r="T46" s="165"/>
    </row>
    <row r="47" spans="1:20" s="144" customFormat="1" x14ac:dyDescent="0.25">
      <c r="A47" s="167"/>
      <c r="B47" s="167"/>
      <c r="C47" s="341"/>
      <c r="D47" s="346"/>
      <c r="E47" s="156" t="s">
        <v>77</v>
      </c>
      <c r="F47" s="357" t="s">
        <v>264</v>
      </c>
      <c r="G47" s="357"/>
      <c r="H47" s="159" t="s">
        <v>112</v>
      </c>
      <c r="I47" s="161">
        <f>'2.CE_Comp. Téc.-Cient.'!I30</f>
        <v>0</v>
      </c>
      <c r="J47" s="137">
        <f>'2.CE_Comp. Téc.-Cient.'!L30</f>
        <v>0</v>
      </c>
      <c r="K47" s="137">
        <f>'2.CE_Comp. Téc.-Cient.'!N30</f>
        <v>0</v>
      </c>
      <c r="L47" s="137"/>
      <c r="M47" s="137">
        <f>'2.CE_Comp. Téc.-Cient.'!Q30</f>
        <v>0</v>
      </c>
      <c r="N47" s="367"/>
      <c r="O47" s="165"/>
      <c r="P47" s="165"/>
      <c r="Q47" s="165"/>
      <c r="R47" s="165"/>
      <c r="S47" s="165"/>
      <c r="T47" s="165"/>
    </row>
    <row r="48" spans="1:20" s="144" customFormat="1" ht="29.45" customHeight="1" x14ac:dyDescent="0.25">
      <c r="A48" s="167"/>
      <c r="B48" s="167"/>
      <c r="C48" s="341"/>
      <c r="D48" s="346"/>
      <c r="E48" s="156" t="s">
        <v>183</v>
      </c>
      <c r="F48" s="357" t="s">
        <v>249</v>
      </c>
      <c r="G48" s="357"/>
      <c r="H48" s="159" t="s">
        <v>112</v>
      </c>
      <c r="I48" s="161">
        <f>'2.CE_Comp. Téc.-Cient.'!I44</f>
        <v>0</v>
      </c>
      <c r="J48" s="137">
        <f>'2.CE_Comp. Téc.-Cient.'!L44</f>
        <v>0</v>
      </c>
      <c r="K48" s="137">
        <f>'2.CE_Comp. Téc.-Cient.'!N44</f>
        <v>0</v>
      </c>
      <c r="L48" s="137"/>
      <c r="M48" s="137">
        <f>'2.CE_Comp. Téc.-Cient.'!Q44</f>
        <v>0</v>
      </c>
      <c r="N48" s="367"/>
      <c r="O48" s="165"/>
      <c r="P48" s="165"/>
      <c r="Q48" s="165"/>
      <c r="R48" s="165"/>
      <c r="S48" s="165"/>
      <c r="T48" s="165"/>
    </row>
    <row r="49" spans="1:20" s="144" customFormat="1" ht="27.6" customHeight="1" x14ac:dyDescent="0.25">
      <c r="A49" s="167"/>
      <c r="B49" s="167"/>
      <c r="C49" s="341"/>
      <c r="D49" s="346"/>
      <c r="E49" s="156" t="s">
        <v>184</v>
      </c>
      <c r="F49" s="357" t="s">
        <v>250</v>
      </c>
      <c r="G49" s="357"/>
      <c r="H49" s="159" t="s">
        <v>112</v>
      </c>
      <c r="I49" s="161">
        <f>'2.CE_Comp. Téc.-Cient.'!I45</f>
        <v>0</v>
      </c>
      <c r="J49" s="137">
        <f>'2.CE_Comp. Téc.-Cient.'!L45</f>
        <v>0</v>
      </c>
      <c r="K49" s="137">
        <f>'2.CE_Comp. Téc.-Cient.'!N45</f>
        <v>0</v>
      </c>
      <c r="L49" s="137"/>
      <c r="M49" s="137">
        <f>'2.CE_Comp. Téc.-Cient.'!Q45</f>
        <v>0</v>
      </c>
      <c r="N49" s="367"/>
      <c r="O49" s="165"/>
      <c r="P49" s="165"/>
      <c r="Q49" s="165"/>
      <c r="R49" s="165"/>
      <c r="S49" s="165"/>
      <c r="T49" s="165"/>
    </row>
    <row r="50" spans="1:20" s="144" customFormat="1" x14ac:dyDescent="0.25">
      <c r="A50" s="167"/>
      <c r="B50" s="167"/>
      <c r="C50" s="342"/>
      <c r="D50" s="347"/>
      <c r="E50" s="300"/>
      <c r="F50" s="360" t="s">
        <v>332</v>
      </c>
      <c r="G50" s="361"/>
      <c r="H50" s="361"/>
      <c r="I50" s="361"/>
      <c r="J50" s="362"/>
      <c r="K50" s="185">
        <f>K45+K46+K47+K48+K49</f>
        <v>0</v>
      </c>
      <c r="L50" s="137" t="str" cm="1">
        <f t="array" ref="L50">_xlfn.IFS(K50&gt;0,"1",K50&lt;1,"0")</f>
        <v>0</v>
      </c>
      <c r="M50" s="137"/>
      <c r="N50" s="367"/>
      <c r="O50" s="165"/>
      <c r="P50" s="165"/>
      <c r="Q50" s="165"/>
      <c r="R50" s="165"/>
      <c r="S50" s="165"/>
      <c r="T50" s="165"/>
    </row>
    <row r="51" spans="1:20" s="144" customFormat="1" ht="25.5" x14ac:dyDescent="0.25">
      <c r="A51" s="167"/>
      <c r="B51" s="167"/>
      <c r="C51" s="339" t="s">
        <v>347</v>
      </c>
      <c r="D51" s="374" t="s">
        <v>227</v>
      </c>
      <c r="E51" s="156" t="s">
        <v>92</v>
      </c>
      <c r="F51" s="354" t="s">
        <v>108</v>
      </c>
      <c r="G51" s="354">
        <v>0.5</v>
      </c>
      <c r="H51" s="160" t="s">
        <v>109</v>
      </c>
      <c r="I51" s="135">
        <f>'3.CE_Comp. Ped.'!I14</f>
        <v>0</v>
      </c>
      <c r="J51" s="136">
        <f>'3.CE_Comp. Ped.'!L14</f>
        <v>0</v>
      </c>
      <c r="K51" s="136">
        <f>'3.CE_Comp. Ped.'!N14</f>
        <v>0</v>
      </c>
      <c r="L51" s="136"/>
      <c r="M51" s="136">
        <f>'3.CE_Comp. Ped.'!Q14</f>
        <v>0</v>
      </c>
      <c r="N51" s="367"/>
      <c r="O51" s="165"/>
      <c r="P51" s="165"/>
      <c r="Q51" s="165"/>
      <c r="R51" s="165"/>
      <c r="S51" s="165"/>
      <c r="T51" s="165"/>
    </row>
    <row r="52" spans="1:20" s="144" customFormat="1" ht="25.5" x14ac:dyDescent="0.25">
      <c r="A52" s="167"/>
      <c r="B52" s="167"/>
      <c r="C52" s="339"/>
      <c r="D52" s="374"/>
      <c r="E52" s="156" t="s">
        <v>93</v>
      </c>
      <c r="F52" s="354" t="s">
        <v>110</v>
      </c>
      <c r="G52" s="354"/>
      <c r="H52" s="160" t="s">
        <v>109</v>
      </c>
      <c r="I52" s="135">
        <f>'3.CE_Comp. Ped.'!I15</f>
        <v>0</v>
      </c>
      <c r="J52" s="136">
        <f>'3.CE_Comp. Ped.'!L15</f>
        <v>0</v>
      </c>
      <c r="K52" s="136">
        <f>'3.CE_Comp. Ped.'!N15</f>
        <v>0</v>
      </c>
      <c r="L52" s="136"/>
      <c r="M52" s="136">
        <f>'3.CE_Comp. Ped.'!Q15</f>
        <v>0</v>
      </c>
      <c r="N52" s="367"/>
      <c r="O52" s="165"/>
      <c r="P52" s="165"/>
      <c r="Q52" s="165"/>
      <c r="R52" s="165"/>
      <c r="S52" s="165"/>
      <c r="T52" s="165"/>
    </row>
    <row r="53" spans="1:20" s="144" customFormat="1" ht="41.1" customHeight="1" x14ac:dyDescent="0.25">
      <c r="A53" s="165"/>
      <c r="B53" s="165"/>
      <c r="C53" s="339"/>
      <c r="D53" s="374" t="s">
        <v>213</v>
      </c>
      <c r="E53" s="156" t="s">
        <v>85</v>
      </c>
      <c r="F53" s="354" t="s">
        <v>211</v>
      </c>
      <c r="G53" s="354"/>
      <c r="H53" s="160" t="s">
        <v>112</v>
      </c>
      <c r="I53" s="136">
        <f>'3.CE_Comp. Ped.'!I24</f>
        <v>0</v>
      </c>
      <c r="J53" s="136">
        <f>'3.CE_Comp. Ped.'!L24</f>
        <v>0</v>
      </c>
      <c r="K53" s="136">
        <f>'3.CE_Comp. Ped.'!N24</f>
        <v>0</v>
      </c>
      <c r="L53" s="136"/>
      <c r="M53" s="136">
        <f>'3.CE_Comp. Ped.'!Q24</f>
        <v>0</v>
      </c>
      <c r="N53" s="367"/>
      <c r="O53" s="165"/>
      <c r="P53" s="165"/>
      <c r="Q53" s="165"/>
      <c r="R53" s="165"/>
      <c r="S53" s="165"/>
      <c r="T53" s="165"/>
    </row>
    <row r="54" spans="1:20" s="144" customFormat="1" ht="27.95" customHeight="1" x14ac:dyDescent="0.25">
      <c r="A54" s="165"/>
      <c r="B54" s="165"/>
      <c r="C54" s="339"/>
      <c r="D54" s="374"/>
      <c r="E54" s="355" t="s">
        <v>86</v>
      </c>
      <c r="F54" s="354" t="s">
        <v>212</v>
      </c>
      <c r="G54" s="354"/>
      <c r="H54" s="356" t="s">
        <v>112</v>
      </c>
      <c r="I54" s="352">
        <f>'3.CE_Comp. Ped.'!I25</f>
        <v>0</v>
      </c>
      <c r="J54" s="352">
        <f>'3.CE_Comp. Ped.'!L25</f>
        <v>0</v>
      </c>
      <c r="K54" s="352">
        <f>'3.CE_Comp. Ped.'!N25</f>
        <v>0</v>
      </c>
      <c r="L54" s="174"/>
      <c r="M54" s="352">
        <f>'3.CE_Comp. Ped.'!Q25</f>
        <v>0</v>
      </c>
      <c r="N54" s="367"/>
      <c r="O54" s="165"/>
      <c r="P54" s="165"/>
      <c r="Q54" s="165"/>
      <c r="R54" s="165"/>
      <c r="S54" s="165"/>
      <c r="T54" s="165"/>
    </row>
    <row r="55" spans="1:20" s="144" customFormat="1" x14ac:dyDescent="0.25">
      <c r="A55" s="165"/>
      <c r="B55" s="165"/>
      <c r="C55" s="339"/>
      <c r="D55" s="374"/>
      <c r="E55" s="355"/>
      <c r="F55" s="354"/>
      <c r="G55" s="354"/>
      <c r="H55" s="356"/>
      <c r="I55" s="353"/>
      <c r="J55" s="353"/>
      <c r="K55" s="353"/>
      <c r="L55" s="175"/>
      <c r="M55" s="353"/>
      <c r="N55" s="367"/>
      <c r="O55" s="165"/>
      <c r="P55" s="165"/>
      <c r="Q55" s="165"/>
      <c r="R55" s="165"/>
      <c r="S55" s="165"/>
      <c r="T55" s="165"/>
    </row>
    <row r="56" spans="1:20" s="170" customFormat="1" x14ac:dyDescent="0.2">
      <c r="C56" s="340"/>
      <c r="D56" s="187"/>
      <c r="F56" s="369" t="s">
        <v>333</v>
      </c>
      <c r="G56" s="370"/>
      <c r="H56" s="370"/>
      <c r="I56" s="370"/>
      <c r="J56" s="371"/>
      <c r="K56" s="188">
        <f>K51+K52+K53+K54</f>
        <v>0</v>
      </c>
      <c r="L56" s="187" t="str" cm="1">
        <f t="array" ref="L56">_xlfn.IFS(K56&gt;4,"1",K56&lt;5,"0")</f>
        <v>0</v>
      </c>
      <c r="M56" s="189"/>
      <c r="N56" s="367"/>
    </row>
    <row r="57" spans="1:20" s="170" customFormat="1" x14ac:dyDescent="0.2">
      <c r="B57" s="162"/>
      <c r="C57" s="190"/>
      <c r="D57" s="184"/>
      <c r="E57" s="190"/>
      <c r="F57" s="190"/>
      <c r="G57" s="190"/>
      <c r="H57" s="348" t="s">
        <v>305</v>
      </c>
      <c r="I57" s="348"/>
      <c r="J57" s="348"/>
      <c r="K57" s="348"/>
      <c r="L57" s="191">
        <f>COUNTIF(L24:L56,1)</f>
        <v>0</v>
      </c>
      <c r="M57" s="190"/>
      <c r="N57" s="368"/>
    </row>
    <row r="58" spans="1:20" s="170" customFormat="1" x14ac:dyDescent="0.2">
      <c r="B58" s="162"/>
      <c r="C58" s="197"/>
      <c r="D58" s="198"/>
      <c r="E58" s="197"/>
      <c r="F58" s="197"/>
      <c r="G58" s="197"/>
      <c r="H58" s="199"/>
      <c r="I58" s="199"/>
      <c r="J58" s="199"/>
      <c r="K58" s="199"/>
      <c r="L58" s="199" cm="1">
        <f t="array" ref="L58">_xlfn.IFS(L57&gt;1,"1",L57&lt;2,0)</f>
        <v>0</v>
      </c>
      <c r="M58" s="197"/>
      <c r="N58" s="183"/>
    </row>
    <row r="59" spans="1:20" s="170" customFormat="1" x14ac:dyDescent="0.2">
      <c r="D59" s="178"/>
      <c r="H59" s="177"/>
      <c r="I59" s="177"/>
      <c r="J59" s="177"/>
      <c r="K59" s="177"/>
      <c r="L59" s="177"/>
      <c r="N59" s="200"/>
    </row>
    <row r="60" spans="1:20" s="170" customFormat="1" x14ac:dyDescent="0.2">
      <c r="D60" s="178"/>
      <c r="H60" s="177"/>
      <c r="I60" s="177"/>
      <c r="J60" s="177"/>
      <c r="K60" s="177"/>
      <c r="L60" s="177"/>
      <c r="N60" s="200"/>
    </row>
    <row r="61" spans="1:20" s="170" customFormat="1" ht="15.75" x14ac:dyDescent="0.2">
      <c r="D61" s="178"/>
      <c r="H61" s="193"/>
    </row>
    <row r="62" spans="1:20" s="170" customFormat="1" ht="15.75" x14ac:dyDescent="0.2">
      <c r="D62" s="178"/>
      <c r="H62" s="193"/>
    </row>
    <row r="63" spans="1:20" s="170" customFormat="1" ht="15.75" x14ac:dyDescent="0.2">
      <c r="D63" s="178"/>
      <c r="H63" s="193"/>
    </row>
    <row r="64" spans="1:20" s="170" customFormat="1" ht="24.6" customHeight="1" x14ac:dyDescent="0.2">
      <c r="D64" s="178"/>
    </row>
    <row r="65" spans="4:12" s="170" customFormat="1" x14ac:dyDescent="0.2">
      <c r="D65" s="178"/>
    </row>
    <row r="66" spans="4:12" s="170" customFormat="1" x14ac:dyDescent="0.2">
      <c r="D66" s="178"/>
    </row>
    <row r="67" spans="4:12" s="170" customFormat="1" x14ac:dyDescent="0.2">
      <c r="D67" s="178"/>
    </row>
    <row r="68" spans="4:12" s="170" customFormat="1" x14ac:dyDescent="0.2">
      <c r="D68" s="178"/>
    </row>
    <row r="69" spans="4:12" s="170" customFormat="1" x14ac:dyDescent="0.2">
      <c r="D69" s="178"/>
    </row>
    <row r="70" spans="4:12" s="170" customFormat="1" x14ac:dyDescent="0.2">
      <c r="D70" s="178"/>
    </row>
    <row r="71" spans="4:12" x14ac:dyDescent="0.2">
      <c r="L71" s="170"/>
    </row>
    <row r="72" spans="4:12" x14ac:dyDescent="0.2">
      <c r="L72" s="170"/>
    </row>
  </sheetData>
  <sheetProtection algorithmName="SHA-512" hashValue="k7H7YZMs5M3JyGjyrJETP2+Lq3iO45g+bP7g8jK312YZOnBZRD2C+lEWxdcOgAjBpkNcd4Rhk7TvMqp7TWk7RQ==" saltValue="AIv988iXCz37XDii3zwNvA==" spinCount="100000" sheet="1" objects="1" scenarios="1" selectLockedCells="1" selectUnlockedCells="1"/>
  <mergeCells count="71">
    <mergeCell ref="C5:I5"/>
    <mergeCell ref="F51:G51"/>
    <mergeCell ref="F52:G52"/>
    <mergeCell ref="D17:D19"/>
    <mergeCell ref="F17:G17"/>
    <mergeCell ref="F18:G18"/>
    <mergeCell ref="F19:G19"/>
    <mergeCell ref="F30:G30"/>
    <mergeCell ref="F40:J40"/>
    <mergeCell ref="F44:J44"/>
    <mergeCell ref="F50:J50"/>
    <mergeCell ref="F45:G45"/>
    <mergeCell ref="F46:G46"/>
    <mergeCell ref="F27:G27"/>
    <mergeCell ref="F29:G29"/>
    <mergeCell ref="C35:C38"/>
    <mergeCell ref="K13:N13"/>
    <mergeCell ref="F14:G14"/>
    <mergeCell ref="F15:G15"/>
    <mergeCell ref="F16:G16"/>
    <mergeCell ref="M54:M55"/>
    <mergeCell ref="F32:G32"/>
    <mergeCell ref="F48:G48"/>
    <mergeCell ref="F49:G49"/>
    <mergeCell ref="F42:J42"/>
    <mergeCell ref="F25:G25"/>
    <mergeCell ref="F26:G26"/>
    <mergeCell ref="F33:G33"/>
    <mergeCell ref="F36:G36"/>
    <mergeCell ref="F37:G37"/>
    <mergeCell ref="B1:N1"/>
    <mergeCell ref="B3:N3"/>
    <mergeCell ref="I13:J13"/>
    <mergeCell ref="D51:D52"/>
    <mergeCell ref="D53:D55"/>
    <mergeCell ref="F22:G22"/>
    <mergeCell ref="F23:G23"/>
    <mergeCell ref="F24:G24"/>
    <mergeCell ref="F39:G39"/>
    <mergeCell ref="F41:G41"/>
    <mergeCell ref="F43:G43"/>
    <mergeCell ref="F28:J28"/>
    <mergeCell ref="C32:C34"/>
    <mergeCell ref="C29:C31"/>
    <mergeCell ref="C10:E10"/>
    <mergeCell ref="C39:C40"/>
    <mergeCell ref="H57:K57"/>
    <mergeCell ref="N17:N20"/>
    <mergeCell ref="K54:K55"/>
    <mergeCell ref="F53:G53"/>
    <mergeCell ref="E54:E55"/>
    <mergeCell ref="F54:G55"/>
    <mergeCell ref="H54:H55"/>
    <mergeCell ref="F47:G47"/>
    <mergeCell ref="I54:I55"/>
    <mergeCell ref="J54:J55"/>
    <mergeCell ref="F35:G35"/>
    <mergeCell ref="F31:J31"/>
    <mergeCell ref="F34:J34"/>
    <mergeCell ref="N24:N57"/>
    <mergeCell ref="F56:J56"/>
    <mergeCell ref="F38:J38"/>
    <mergeCell ref="D39:D42"/>
    <mergeCell ref="D24:D38"/>
    <mergeCell ref="D43:D44"/>
    <mergeCell ref="C24:C28"/>
    <mergeCell ref="C51:C56"/>
    <mergeCell ref="C45:C50"/>
    <mergeCell ref="C43:C44"/>
    <mergeCell ref="C41:C42"/>
    <mergeCell ref="D45:D50"/>
  </mergeCells>
  <phoneticPr fontId="5" type="noConversion"/>
  <conditionalFormatting sqref="F10">
    <cfRule type="expression" dxfId="38" priority="6">
      <formula>$F$10="NÃO"</formula>
    </cfRule>
    <cfRule type="expression" dxfId="37" priority="7">
      <formula>$F$10="SIM"</formula>
    </cfRule>
  </conditionalFormatting>
  <conditionalFormatting sqref="L17">
    <cfRule type="expression" dxfId="36" priority="43">
      <formula>$K$17&lt;1</formula>
    </cfRule>
    <cfRule type="expression" dxfId="35" priority="44">
      <formula>$K$17&gt;0</formula>
    </cfRule>
  </conditionalFormatting>
  <conditionalFormatting sqref="L18">
    <cfRule type="expression" dxfId="34" priority="41">
      <formula>$K$18&lt;1</formula>
    </cfRule>
    <cfRule type="expression" dxfId="33" priority="42">
      <formula>$K$18&gt;0</formula>
    </cfRule>
  </conditionalFormatting>
  <conditionalFormatting sqref="L19">
    <cfRule type="expression" dxfId="32" priority="38">
      <formula>$K$19&lt;1</formula>
    </cfRule>
    <cfRule type="expression" dxfId="31" priority="39">
      <formula>$K$19&gt;0</formula>
    </cfRule>
  </conditionalFormatting>
  <conditionalFormatting sqref="L20">
    <cfRule type="expression" dxfId="30" priority="27">
      <formula>$K$20&lt;1</formula>
    </cfRule>
    <cfRule type="expression" dxfId="29" priority="28">
      <formula>$K$20&gt;0</formula>
    </cfRule>
  </conditionalFormatting>
  <conditionalFormatting sqref="L28">
    <cfRule type="expression" dxfId="28" priority="34">
      <formula>$K$28&lt;1</formula>
    </cfRule>
    <cfRule type="expression" dxfId="27" priority="35">
      <formula>$K$28&gt;0</formula>
    </cfRule>
  </conditionalFormatting>
  <conditionalFormatting sqref="L31">
    <cfRule type="expression" dxfId="26" priority="29">
      <formula>$K$31&lt;4</formula>
    </cfRule>
    <cfRule type="expression" dxfId="25" priority="30">
      <formula>$K$31&gt;3</formula>
    </cfRule>
  </conditionalFormatting>
  <conditionalFormatting sqref="L34">
    <cfRule type="expression" dxfId="24" priority="31">
      <formula>$K$34&lt;5</formula>
    </cfRule>
    <cfRule type="expression" dxfId="23" priority="32">
      <formula>$K$34&gt;4</formula>
    </cfRule>
  </conditionalFormatting>
  <conditionalFormatting sqref="L38">
    <cfRule type="expression" dxfId="22" priority="26">
      <formula>$K$38&gt;9</formula>
    </cfRule>
    <cfRule type="expression" dxfId="21" priority="25">
      <formula>$K$38&lt;10</formula>
    </cfRule>
  </conditionalFormatting>
  <conditionalFormatting sqref="L40">
    <cfRule type="expression" dxfId="20" priority="21">
      <formula>$K$40&gt;0</formula>
    </cfRule>
    <cfRule type="expression" dxfId="19" priority="22">
      <formula>$K$40&lt;1</formula>
    </cfRule>
    <cfRule type="expression" priority="23">
      <formula>$K$40&lt;1</formula>
    </cfRule>
    <cfRule type="expression" priority="24">
      <formula>$K$40&gt;0</formula>
    </cfRule>
  </conditionalFormatting>
  <conditionalFormatting sqref="L42">
    <cfRule type="expression" dxfId="18" priority="19">
      <formula>$K$42&lt;1</formula>
    </cfRule>
    <cfRule type="expression" dxfId="17" priority="20">
      <formula>$K$42&gt;0</formula>
    </cfRule>
  </conditionalFormatting>
  <conditionalFormatting sqref="L44">
    <cfRule type="expression" dxfId="16" priority="16">
      <formula>$K$44&lt;2</formula>
    </cfRule>
    <cfRule type="expression" dxfId="15" priority="17">
      <formula>$K$44&gt;1</formula>
    </cfRule>
    <cfRule type="expression" priority="18">
      <formula>$K$44&gt;0</formula>
    </cfRule>
  </conditionalFormatting>
  <conditionalFormatting sqref="L50">
    <cfRule type="expression" dxfId="14" priority="14">
      <formula>$K$50&lt;2</formula>
    </cfRule>
    <cfRule type="expression" dxfId="13" priority="15">
      <formula>$K$50&gt;0</formula>
    </cfRule>
  </conditionalFormatting>
  <conditionalFormatting sqref="L56">
    <cfRule type="expression" dxfId="12" priority="12">
      <formula>$K$56&lt;8</formula>
    </cfRule>
    <cfRule type="expression" dxfId="11" priority="13">
      <formula>$K$56&gt;7</formula>
    </cfRule>
  </conditionalFormatting>
  <conditionalFormatting sqref="L58">
    <cfRule type="expression" dxfId="10" priority="5">
      <formula>$L$57&gt;1</formula>
    </cfRule>
    <cfRule type="expression" dxfId="9" priority="4">
      <formula>$L$58&lt;2</formula>
    </cfRule>
  </conditionalFormatting>
  <conditionalFormatting sqref="N17">
    <cfRule type="expression" dxfId="8" priority="36">
      <formula>$K$20&lt;1</formula>
    </cfRule>
    <cfRule type="expression" dxfId="7" priority="37">
      <formula>$K$20&gt;0</formula>
    </cfRule>
  </conditionalFormatting>
  <conditionalFormatting sqref="N24:N58">
    <cfRule type="expression" dxfId="6" priority="49">
      <formula>$L$57&lt;2</formula>
    </cfRule>
    <cfRule type="expression" dxfId="5" priority="50">
      <formula>$L$57&gt;1</formula>
    </cfRule>
  </conditionalFormatting>
  <pageMargins left="0.7" right="0.7" top="0.75" bottom="0.75" header="0.3" footer="0.3"/>
  <pageSetup paperSize="8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F85"/>
  <sheetViews>
    <sheetView zoomScale="73" zoomScaleNormal="73" zoomScaleSheetLayoutView="69" zoomScalePageLayoutView="75" workbookViewId="0">
      <selection activeCell="I14" sqref="I14"/>
    </sheetView>
  </sheetViews>
  <sheetFormatPr defaultColWidth="8.85546875" defaultRowHeight="15" x14ac:dyDescent="0.25"/>
  <cols>
    <col min="1" max="1" width="4.85546875" style="41" customWidth="1"/>
    <col min="2" max="2" width="20.42578125" style="41" customWidth="1"/>
    <col min="3" max="3" width="33.42578125" style="1" customWidth="1"/>
    <col min="4" max="4" width="6.42578125" style="50" customWidth="1"/>
    <col min="5" max="5" width="47.42578125" style="50" customWidth="1"/>
    <col min="6" max="6" width="35.140625" style="50" customWidth="1"/>
    <col min="7" max="7" width="22.5703125" style="47" customWidth="1"/>
    <col min="8" max="8" width="12" style="50" customWidth="1"/>
    <col min="9" max="9" width="18.85546875" style="51" customWidth="1"/>
    <col min="10" max="10" width="13" style="51" customWidth="1"/>
    <col min="11" max="11" width="14.85546875" style="41" customWidth="1"/>
    <col min="12" max="12" width="43.140625" style="41" customWidth="1"/>
    <col min="13" max="13" width="12" style="50" customWidth="1"/>
    <col min="14" max="14" width="18.85546875" style="51" customWidth="1"/>
    <col min="15" max="15" width="12.5703125" style="51" customWidth="1"/>
    <col min="16" max="16" width="13.42578125" style="41" customWidth="1"/>
    <col min="17" max="17" width="43.140625" style="41" customWidth="1"/>
    <col min="18" max="16384" width="8.85546875" style="41"/>
  </cols>
  <sheetData>
    <row r="1" spans="1:18" x14ac:dyDescent="0.25">
      <c r="B1" s="42"/>
      <c r="C1" s="18"/>
      <c r="D1" s="43"/>
      <c r="E1" s="43"/>
      <c r="F1" s="43"/>
      <c r="G1" s="44"/>
      <c r="H1" s="43"/>
      <c r="I1" s="21"/>
      <c r="J1" s="21"/>
      <c r="K1" s="42"/>
      <c r="L1" s="42"/>
      <c r="M1" s="43"/>
      <c r="N1" s="21"/>
      <c r="O1" s="21"/>
      <c r="P1" s="42"/>
      <c r="Q1" s="42"/>
      <c r="R1" s="42"/>
    </row>
    <row r="2" spans="1:18" x14ac:dyDescent="0.25">
      <c r="B2" s="42"/>
      <c r="C2" s="18"/>
      <c r="D2" s="43"/>
      <c r="E2" s="43"/>
      <c r="F2" s="43"/>
      <c r="G2" s="44"/>
      <c r="H2" s="43"/>
      <c r="I2" s="21"/>
      <c r="J2" s="21"/>
      <c r="K2" s="42"/>
      <c r="L2" s="42"/>
      <c r="M2" s="43"/>
      <c r="N2" s="21"/>
      <c r="O2" s="21"/>
      <c r="P2" s="42"/>
      <c r="Q2" s="42"/>
      <c r="R2" s="42"/>
    </row>
    <row r="3" spans="1:18" ht="15.6" customHeight="1" x14ac:dyDescent="0.25">
      <c r="A3" s="42"/>
      <c r="B3" s="408" t="s">
        <v>340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2"/>
      <c r="N3" s="42"/>
      <c r="O3" s="42"/>
      <c r="P3" s="42"/>
      <c r="Q3" s="42"/>
      <c r="R3" s="42"/>
    </row>
    <row r="4" spans="1:18" ht="15.75" x14ac:dyDescent="0.25">
      <c r="A4" s="42"/>
      <c r="B4" s="4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42"/>
    </row>
    <row r="5" spans="1:18" ht="15.6" customHeight="1" x14ac:dyDescent="0.25">
      <c r="A5" s="42"/>
      <c r="B5" s="408" t="s">
        <v>270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2"/>
      <c r="N5" s="42"/>
      <c r="O5" s="42"/>
      <c r="P5" s="42"/>
      <c r="Q5" s="42"/>
      <c r="R5" s="42"/>
    </row>
    <row r="6" spans="1:18" ht="15.75" x14ac:dyDescent="0.25">
      <c r="A6" s="42"/>
      <c r="B6" s="4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42"/>
    </row>
    <row r="7" spans="1:18" ht="23.1" customHeight="1" x14ac:dyDescent="0.25">
      <c r="A7" s="42"/>
      <c r="B7" s="42"/>
      <c r="C7" s="20" t="str">
        <f>'1.Identificação '!B8</f>
        <v>Nome do candidato:</v>
      </c>
      <c r="D7" s="412">
        <f>'1.Identificação '!C8</f>
        <v>0</v>
      </c>
      <c r="E7" s="412"/>
      <c r="F7" s="412"/>
      <c r="G7" s="412"/>
      <c r="H7" s="412"/>
      <c r="I7" s="412"/>
      <c r="J7" s="412"/>
      <c r="K7" s="42"/>
      <c r="L7" s="42"/>
      <c r="M7" s="42"/>
      <c r="N7" s="42"/>
      <c r="O7" s="42"/>
      <c r="P7" s="42"/>
      <c r="Q7" s="42"/>
      <c r="R7" s="42"/>
    </row>
    <row r="8" spans="1:18" x14ac:dyDescent="0.25">
      <c r="A8" s="42"/>
      <c r="B8" s="42"/>
      <c r="C8" s="20"/>
      <c r="D8" s="43"/>
      <c r="E8" s="43" t="s">
        <v>432</v>
      </c>
      <c r="F8" s="43"/>
      <c r="G8" s="44"/>
      <c r="H8" s="43"/>
      <c r="I8" s="21"/>
      <c r="J8" s="21"/>
      <c r="K8" s="42"/>
      <c r="L8" s="42"/>
      <c r="M8" s="43"/>
      <c r="N8" s="21"/>
      <c r="O8" s="21"/>
      <c r="P8" s="42"/>
      <c r="Q8" s="42"/>
      <c r="R8" s="42"/>
    </row>
    <row r="9" spans="1:18" x14ac:dyDescent="0.25">
      <c r="A9" s="42"/>
      <c r="B9" s="45"/>
      <c r="C9" s="409" t="s">
        <v>151</v>
      </c>
      <c r="D9" s="410"/>
      <c r="E9" s="410"/>
      <c r="F9" s="232">
        <v>0.375</v>
      </c>
      <c r="G9" s="411"/>
      <c r="H9" s="411"/>
      <c r="I9" s="421" t="s">
        <v>287</v>
      </c>
      <c r="J9" s="422"/>
      <c r="K9" s="422"/>
      <c r="L9" s="423"/>
      <c r="M9" s="427" t="s">
        <v>288</v>
      </c>
      <c r="N9" s="428"/>
      <c r="O9" s="428"/>
      <c r="P9" s="428"/>
      <c r="Q9" s="429"/>
      <c r="R9" s="42"/>
    </row>
    <row r="10" spans="1:18" x14ac:dyDescent="0.25">
      <c r="A10" s="42"/>
      <c r="B10" s="45"/>
      <c r="C10" s="138"/>
      <c r="D10" s="140"/>
      <c r="E10" s="140"/>
      <c r="F10" s="140"/>
      <c r="G10" s="411"/>
      <c r="H10" s="411"/>
      <c r="I10" s="424"/>
      <c r="J10" s="425"/>
      <c r="K10" s="425"/>
      <c r="L10" s="426"/>
      <c r="M10" s="430"/>
      <c r="N10" s="431"/>
      <c r="O10" s="431"/>
      <c r="P10" s="431"/>
      <c r="Q10" s="432"/>
      <c r="R10" s="42"/>
    </row>
    <row r="11" spans="1:18" s="46" customFormat="1" ht="12.75" x14ac:dyDescent="0.25">
      <c r="A11" s="45"/>
      <c r="B11" s="392" t="s">
        <v>156</v>
      </c>
      <c r="C11" s="392" t="s">
        <v>155</v>
      </c>
      <c r="D11" s="395" t="s">
        <v>7</v>
      </c>
      <c r="E11" s="413" t="s">
        <v>8</v>
      </c>
      <c r="F11" s="417"/>
      <c r="G11" s="392" t="s">
        <v>9</v>
      </c>
      <c r="H11" s="413" t="s">
        <v>10</v>
      </c>
      <c r="I11" s="446" t="s">
        <v>281</v>
      </c>
      <c r="J11" s="447"/>
      <c r="K11" s="448"/>
      <c r="L11" s="444" t="s">
        <v>31</v>
      </c>
      <c r="M11" s="439" t="s">
        <v>10</v>
      </c>
      <c r="N11" s="441" t="s">
        <v>279</v>
      </c>
      <c r="O11" s="442"/>
      <c r="P11" s="443"/>
      <c r="Q11" s="437" t="s">
        <v>280</v>
      </c>
      <c r="R11" s="45"/>
    </row>
    <row r="12" spans="1:18" s="46" customFormat="1" ht="59.1" customHeight="1" x14ac:dyDescent="0.25">
      <c r="A12" s="45"/>
      <c r="B12" s="393"/>
      <c r="C12" s="393"/>
      <c r="D12" s="396"/>
      <c r="E12" s="418"/>
      <c r="F12" s="419"/>
      <c r="G12" s="393"/>
      <c r="H12" s="414"/>
      <c r="I12" s="59" t="s">
        <v>290</v>
      </c>
      <c r="J12" s="58" t="s">
        <v>15</v>
      </c>
      <c r="K12" s="58" t="s">
        <v>28</v>
      </c>
      <c r="L12" s="445"/>
      <c r="M12" s="440"/>
      <c r="N12" s="36" t="s">
        <v>291</v>
      </c>
      <c r="O12" s="32" t="s">
        <v>15</v>
      </c>
      <c r="P12" s="32" t="s">
        <v>28</v>
      </c>
      <c r="Q12" s="438"/>
      <c r="R12" s="45"/>
    </row>
    <row r="13" spans="1:18" x14ac:dyDescent="0.25">
      <c r="A13" s="42"/>
      <c r="B13" s="64" t="s">
        <v>36</v>
      </c>
      <c r="C13" s="65" t="s">
        <v>37</v>
      </c>
      <c r="D13" s="65" t="s">
        <v>58</v>
      </c>
      <c r="E13" s="449" t="s">
        <v>59</v>
      </c>
      <c r="F13" s="450"/>
      <c r="G13" s="64" t="s">
        <v>60</v>
      </c>
      <c r="H13" s="66" t="s">
        <v>61</v>
      </c>
      <c r="I13" s="58" t="s">
        <v>62</v>
      </c>
      <c r="J13" s="58" t="s">
        <v>32</v>
      </c>
      <c r="K13" s="58" t="s">
        <v>157</v>
      </c>
      <c r="L13" s="58" t="s">
        <v>158</v>
      </c>
      <c r="M13" s="32" t="s">
        <v>282</v>
      </c>
      <c r="N13" s="32" t="s">
        <v>283</v>
      </c>
      <c r="O13" s="32" t="s">
        <v>284</v>
      </c>
      <c r="P13" s="32" t="s">
        <v>285</v>
      </c>
      <c r="Q13" s="32" t="s">
        <v>286</v>
      </c>
      <c r="R13" s="42"/>
    </row>
    <row r="14" spans="1:18" ht="21.95" customHeight="1" x14ac:dyDescent="0.25">
      <c r="A14" s="42"/>
      <c r="B14" s="399" t="s">
        <v>152</v>
      </c>
      <c r="C14" s="415" t="s">
        <v>154</v>
      </c>
      <c r="D14" s="124" t="s">
        <v>33</v>
      </c>
      <c r="E14" s="358" t="s">
        <v>95</v>
      </c>
      <c r="F14" s="359"/>
      <c r="G14" s="4" t="s">
        <v>63</v>
      </c>
      <c r="H14" s="34">
        <v>3</v>
      </c>
      <c r="I14" s="37"/>
      <c r="J14" s="60">
        <f>H14*I14</f>
        <v>0</v>
      </c>
      <c r="K14" s="394"/>
      <c r="L14" s="233"/>
      <c r="M14" s="296">
        <v>3</v>
      </c>
      <c r="N14" s="37"/>
      <c r="O14" s="33">
        <f>M14*N14</f>
        <v>0</v>
      </c>
      <c r="P14" s="420"/>
      <c r="Q14" s="233"/>
      <c r="R14" s="42"/>
    </row>
    <row r="15" spans="1:18" ht="21.95" customHeight="1" x14ac:dyDescent="0.25">
      <c r="A15" s="42"/>
      <c r="B15" s="400"/>
      <c r="C15" s="416"/>
      <c r="D15" s="124" t="s">
        <v>81</v>
      </c>
      <c r="E15" s="358" t="s">
        <v>380</v>
      </c>
      <c r="F15" s="359"/>
      <c r="G15" s="4" t="s">
        <v>63</v>
      </c>
      <c r="H15" s="34">
        <v>2</v>
      </c>
      <c r="I15" s="37"/>
      <c r="J15" s="60">
        <f t="shared" ref="J15:J29" si="0">H15*I15</f>
        <v>0</v>
      </c>
      <c r="K15" s="394"/>
      <c r="L15" s="233"/>
      <c r="M15" s="296">
        <v>2</v>
      </c>
      <c r="N15" s="37"/>
      <c r="O15" s="33">
        <f t="shared" ref="O15:O30" si="1">M15*N15</f>
        <v>0</v>
      </c>
      <c r="P15" s="420"/>
      <c r="Q15" s="233"/>
      <c r="R15" s="42"/>
    </row>
    <row r="16" spans="1:18" ht="21.95" customHeight="1" x14ac:dyDescent="0.25">
      <c r="A16" s="42"/>
      <c r="B16" s="400"/>
      <c r="C16" s="416"/>
      <c r="D16" s="124" t="s">
        <v>64</v>
      </c>
      <c r="E16" s="358" t="s">
        <v>96</v>
      </c>
      <c r="F16" s="359"/>
      <c r="G16" s="4" t="s">
        <v>63</v>
      </c>
      <c r="H16" s="34">
        <v>1.5</v>
      </c>
      <c r="I16" s="37"/>
      <c r="J16" s="60">
        <f t="shared" si="0"/>
        <v>0</v>
      </c>
      <c r="K16" s="394"/>
      <c r="L16" s="233"/>
      <c r="M16" s="296">
        <v>1.5</v>
      </c>
      <c r="N16" s="37"/>
      <c r="O16" s="33">
        <f t="shared" si="1"/>
        <v>0</v>
      </c>
      <c r="P16" s="420"/>
      <c r="Q16" s="233"/>
      <c r="R16" s="42"/>
    </row>
    <row r="17" spans="1:32" ht="21.95" customHeight="1" x14ac:dyDescent="0.25">
      <c r="A17" s="42"/>
      <c r="B17" s="400"/>
      <c r="C17" s="416"/>
      <c r="D17" s="124" t="s">
        <v>65</v>
      </c>
      <c r="E17" s="358" t="s">
        <v>379</v>
      </c>
      <c r="F17" s="359"/>
      <c r="G17" s="4" t="s">
        <v>63</v>
      </c>
      <c r="H17" s="34">
        <v>1</v>
      </c>
      <c r="I17" s="37"/>
      <c r="J17" s="60">
        <f t="shared" si="0"/>
        <v>0</v>
      </c>
      <c r="K17" s="394"/>
      <c r="L17" s="233"/>
      <c r="M17" s="296">
        <v>1</v>
      </c>
      <c r="N17" s="37"/>
      <c r="O17" s="33">
        <f t="shared" si="1"/>
        <v>0</v>
      </c>
      <c r="P17" s="420"/>
      <c r="Q17" s="233"/>
      <c r="R17" s="42"/>
    </row>
    <row r="18" spans="1:32" ht="21.95" customHeight="1" x14ac:dyDescent="0.25">
      <c r="A18" s="42"/>
      <c r="B18" s="400"/>
      <c r="C18" s="416"/>
      <c r="D18" s="124" t="s">
        <v>66</v>
      </c>
      <c r="E18" s="358" t="s">
        <v>97</v>
      </c>
      <c r="F18" s="359"/>
      <c r="G18" s="4" t="s">
        <v>71</v>
      </c>
      <c r="H18" s="34">
        <v>2</v>
      </c>
      <c r="I18" s="37"/>
      <c r="J18" s="60">
        <f t="shared" si="0"/>
        <v>0</v>
      </c>
      <c r="K18" s="394"/>
      <c r="L18" s="233"/>
      <c r="M18" s="296">
        <v>2</v>
      </c>
      <c r="N18" s="37"/>
      <c r="O18" s="33">
        <f t="shared" si="1"/>
        <v>0</v>
      </c>
      <c r="P18" s="420"/>
      <c r="Q18" s="233"/>
      <c r="R18" s="42"/>
    </row>
    <row r="19" spans="1:32" ht="21.95" customHeight="1" x14ac:dyDescent="0.25">
      <c r="A19" s="42"/>
      <c r="B19" s="400"/>
      <c r="C19" s="416"/>
      <c r="D19" s="124" t="s">
        <v>289</v>
      </c>
      <c r="E19" s="358" t="s">
        <v>98</v>
      </c>
      <c r="F19" s="359"/>
      <c r="G19" s="4" t="s">
        <v>71</v>
      </c>
      <c r="H19" s="34">
        <v>1</v>
      </c>
      <c r="I19" s="37"/>
      <c r="J19" s="60">
        <f t="shared" si="0"/>
        <v>0</v>
      </c>
      <c r="K19" s="394"/>
      <c r="L19" s="233"/>
      <c r="M19" s="296">
        <v>1</v>
      </c>
      <c r="N19" s="37"/>
      <c r="O19" s="33">
        <f t="shared" si="1"/>
        <v>0</v>
      </c>
      <c r="P19" s="420"/>
      <c r="Q19" s="233"/>
      <c r="R19" s="42"/>
    </row>
    <row r="20" spans="1:32" ht="21.95" customHeight="1" x14ac:dyDescent="0.25">
      <c r="A20" s="42"/>
      <c r="B20" s="400"/>
      <c r="C20" s="416"/>
      <c r="D20" s="124" t="s">
        <v>67</v>
      </c>
      <c r="E20" s="358" t="s">
        <v>365</v>
      </c>
      <c r="F20" s="359"/>
      <c r="G20" s="4" t="s">
        <v>38</v>
      </c>
      <c r="H20" s="34">
        <v>4</v>
      </c>
      <c r="I20" s="37"/>
      <c r="J20" s="60">
        <f t="shared" si="0"/>
        <v>0</v>
      </c>
      <c r="K20" s="394"/>
      <c r="L20" s="233"/>
      <c r="M20" s="296">
        <v>4</v>
      </c>
      <c r="N20" s="37"/>
      <c r="O20" s="33">
        <f t="shared" si="1"/>
        <v>0</v>
      </c>
      <c r="P20" s="420"/>
      <c r="Q20" s="233"/>
      <c r="R20" s="42"/>
    </row>
    <row r="21" spans="1:32" ht="21.95" customHeight="1" x14ac:dyDescent="0.25">
      <c r="A21" s="42"/>
      <c r="B21" s="400"/>
      <c r="C21" s="416"/>
      <c r="D21" s="124" t="s">
        <v>68</v>
      </c>
      <c r="E21" s="358" t="s">
        <v>366</v>
      </c>
      <c r="F21" s="359"/>
      <c r="G21" s="4" t="s">
        <v>38</v>
      </c>
      <c r="H21" s="34">
        <v>3</v>
      </c>
      <c r="I21" s="37"/>
      <c r="J21" s="60">
        <f t="shared" si="0"/>
        <v>0</v>
      </c>
      <c r="K21" s="394"/>
      <c r="L21" s="233"/>
      <c r="M21" s="296">
        <v>3</v>
      </c>
      <c r="N21" s="37"/>
      <c r="O21" s="33">
        <f t="shared" si="1"/>
        <v>0</v>
      </c>
      <c r="P21" s="420"/>
      <c r="Q21" s="233"/>
      <c r="R21" s="42"/>
    </row>
    <row r="22" spans="1:32" ht="21.95" customHeight="1" x14ac:dyDescent="0.25">
      <c r="A22" s="42"/>
      <c r="B22" s="400"/>
      <c r="C22" s="416"/>
      <c r="D22" s="124" t="s">
        <v>69</v>
      </c>
      <c r="E22" s="358" t="s">
        <v>367</v>
      </c>
      <c r="F22" s="359"/>
      <c r="G22" s="4" t="s">
        <v>38</v>
      </c>
      <c r="H22" s="34">
        <v>2</v>
      </c>
      <c r="I22" s="37"/>
      <c r="J22" s="60">
        <f t="shared" si="0"/>
        <v>0</v>
      </c>
      <c r="K22" s="394"/>
      <c r="L22" s="233"/>
      <c r="M22" s="296">
        <v>2</v>
      </c>
      <c r="N22" s="37"/>
      <c r="O22" s="33">
        <f t="shared" si="1"/>
        <v>0</v>
      </c>
      <c r="P22" s="420"/>
      <c r="Q22" s="233"/>
      <c r="R22" s="42"/>
    </row>
    <row r="23" spans="1:32" ht="21.6" customHeight="1" x14ac:dyDescent="0.25">
      <c r="A23" s="20"/>
      <c r="B23" s="400"/>
      <c r="C23" s="416"/>
      <c r="D23" s="7" t="s">
        <v>70</v>
      </c>
      <c r="E23" s="358" t="s">
        <v>368</v>
      </c>
      <c r="F23" s="359"/>
      <c r="G23" s="4" t="s">
        <v>38</v>
      </c>
      <c r="H23" s="34">
        <v>1</v>
      </c>
      <c r="I23" s="37"/>
      <c r="J23" s="60">
        <f t="shared" si="0"/>
        <v>0</v>
      </c>
      <c r="K23" s="394"/>
      <c r="L23" s="233"/>
      <c r="M23" s="296">
        <v>1</v>
      </c>
      <c r="N23" s="37"/>
      <c r="O23" s="33">
        <f t="shared" si="1"/>
        <v>0</v>
      </c>
      <c r="P23" s="420"/>
      <c r="Q23" s="233"/>
      <c r="R23" s="42"/>
    </row>
    <row r="24" spans="1:32" ht="49.5" customHeight="1" x14ac:dyDescent="0.25">
      <c r="A24" s="20"/>
      <c r="B24" s="400"/>
      <c r="C24" s="416"/>
      <c r="D24" s="124" t="s">
        <v>378</v>
      </c>
      <c r="E24" s="358" t="s">
        <v>388</v>
      </c>
      <c r="F24" s="359"/>
      <c r="G24" s="4" t="s">
        <v>38</v>
      </c>
      <c r="H24" s="34">
        <v>1</v>
      </c>
      <c r="I24" s="37"/>
      <c r="J24" s="60">
        <f t="shared" si="0"/>
        <v>0</v>
      </c>
      <c r="K24" s="394"/>
      <c r="L24" s="233"/>
      <c r="M24" s="296">
        <v>1</v>
      </c>
      <c r="N24" s="37"/>
      <c r="O24" s="33">
        <f t="shared" si="1"/>
        <v>0</v>
      </c>
      <c r="P24" s="420"/>
      <c r="Q24" s="233"/>
      <c r="R24" s="42"/>
    </row>
    <row r="25" spans="1:32" ht="45.6" customHeight="1" x14ac:dyDescent="0.25">
      <c r="A25" s="20"/>
      <c r="B25" s="400"/>
      <c r="C25" s="416"/>
      <c r="D25" s="124" t="s">
        <v>72</v>
      </c>
      <c r="E25" s="358" t="s">
        <v>389</v>
      </c>
      <c r="F25" s="359"/>
      <c r="G25" s="4" t="s">
        <v>38</v>
      </c>
      <c r="H25" s="34">
        <v>0.75</v>
      </c>
      <c r="I25" s="37"/>
      <c r="J25" s="60">
        <f t="shared" si="0"/>
        <v>0</v>
      </c>
      <c r="K25" s="394"/>
      <c r="L25" s="233"/>
      <c r="M25" s="296">
        <v>0.75</v>
      </c>
      <c r="N25" s="37"/>
      <c r="O25" s="33">
        <f t="shared" si="1"/>
        <v>0</v>
      </c>
      <c r="P25" s="420"/>
      <c r="Q25" s="233"/>
      <c r="R25" s="42"/>
    </row>
    <row r="26" spans="1:32" ht="21.95" customHeight="1" x14ac:dyDescent="0.25">
      <c r="A26" s="20"/>
      <c r="B26" s="400"/>
      <c r="C26" s="416"/>
      <c r="D26" s="7" t="s">
        <v>73</v>
      </c>
      <c r="E26" s="358" t="s">
        <v>387</v>
      </c>
      <c r="F26" s="359"/>
      <c r="G26" s="4" t="s">
        <v>38</v>
      </c>
      <c r="H26" s="34">
        <v>0.5</v>
      </c>
      <c r="I26" s="37"/>
      <c r="J26" s="60">
        <f t="shared" si="0"/>
        <v>0</v>
      </c>
      <c r="K26" s="394"/>
      <c r="L26" s="233"/>
      <c r="M26" s="296">
        <v>0.5</v>
      </c>
      <c r="N26" s="37"/>
      <c r="O26" s="33">
        <f t="shared" si="1"/>
        <v>0</v>
      </c>
      <c r="P26" s="420"/>
      <c r="Q26" s="233"/>
      <c r="R26" s="42"/>
    </row>
    <row r="27" spans="1:32" ht="21.95" customHeight="1" x14ac:dyDescent="0.25">
      <c r="A27" s="20"/>
      <c r="B27" s="400"/>
      <c r="C27" s="416"/>
      <c r="D27" s="7" t="s">
        <v>74</v>
      </c>
      <c r="E27" s="358" t="s">
        <v>386</v>
      </c>
      <c r="F27" s="359"/>
      <c r="G27" s="4" t="s">
        <v>38</v>
      </c>
      <c r="H27" s="34">
        <v>0.25</v>
      </c>
      <c r="I27" s="37"/>
      <c r="J27" s="60">
        <f t="shared" si="0"/>
        <v>0</v>
      </c>
      <c r="K27" s="394"/>
      <c r="L27" s="233"/>
      <c r="M27" s="296">
        <v>0.25</v>
      </c>
      <c r="N27" s="37"/>
      <c r="O27" s="33">
        <f t="shared" si="1"/>
        <v>0</v>
      </c>
      <c r="P27" s="420"/>
      <c r="Q27" s="233"/>
      <c r="R27" s="42"/>
    </row>
    <row r="28" spans="1:32" s="290" customFormat="1" ht="29.1" customHeight="1" x14ac:dyDescent="0.25">
      <c r="A28" s="289"/>
      <c r="B28" s="400"/>
      <c r="C28" s="416"/>
      <c r="D28" s="124" t="s">
        <v>75</v>
      </c>
      <c r="E28" s="386" t="s">
        <v>265</v>
      </c>
      <c r="F28" s="386"/>
      <c r="G28" s="4" t="s">
        <v>112</v>
      </c>
      <c r="H28" s="34">
        <v>0</v>
      </c>
      <c r="I28" s="37"/>
      <c r="J28" s="60">
        <f t="shared" si="0"/>
        <v>0</v>
      </c>
      <c r="K28" s="394"/>
      <c r="L28" s="233"/>
      <c r="M28" s="296">
        <v>0</v>
      </c>
      <c r="N28" s="37"/>
      <c r="O28" s="33">
        <f t="shared" si="1"/>
        <v>0</v>
      </c>
      <c r="P28" s="420"/>
      <c r="Q28" s="233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s="290" customFormat="1" ht="21.95" customHeight="1" x14ac:dyDescent="0.25">
      <c r="A29" s="289"/>
      <c r="B29" s="400"/>
      <c r="C29" s="294" t="s">
        <v>103</v>
      </c>
      <c r="D29" s="124" t="s">
        <v>76</v>
      </c>
      <c r="E29" s="386" t="s">
        <v>263</v>
      </c>
      <c r="F29" s="386"/>
      <c r="G29" s="4" t="s">
        <v>112</v>
      </c>
      <c r="H29" s="34">
        <v>0</v>
      </c>
      <c r="I29" s="37"/>
      <c r="J29" s="60">
        <f t="shared" si="0"/>
        <v>0</v>
      </c>
      <c r="K29" s="394"/>
      <c r="L29" s="233"/>
      <c r="M29" s="296">
        <v>0</v>
      </c>
      <c r="N29" s="37"/>
      <c r="O29" s="33">
        <f t="shared" si="1"/>
        <v>0</v>
      </c>
      <c r="P29" s="420"/>
      <c r="Q29" s="233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s="290" customFormat="1" ht="21.95" customHeight="1" x14ac:dyDescent="0.25">
      <c r="A30" s="289"/>
      <c r="B30" s="400"/>
      <c r="C30" s="295">
        <v>35</v>
      </c>
      <c r="D30" s="124" t="s">
        <v>77</v>
      </c>
      <c r="E30" s="386" t="s">
        <v>264</v>
      </c>
      <c r="F30" s="386"/>
      <c r="G30" s="4" t="s">
        <v>112</v>
      </c>
      <c r="H30" s="34">
        <v>0</v>
      </c>
      <c r="I30" s="37"/>
      <c r="J30" s="60">
        <f t="shared" ref="J30:J45" si="2">H30*I30</f>
        <v>0</v>
      </c>
      <c r="K30" s="394"/>
      <c r="L30" s="233"/>
      <c r="M30" s="296">
        <v>0</v>
      </c>
      <c r="N30" s="37"/>
      <c r="O30" s="33">
        <f t="shared" si="1"/>
        <v>0</v>
      </c>
      <c r="P30" s="420"/>
      <c r="Q30" s="233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1:32" s="53" customFormat="1" x14ac:dyDescent="0.25">
      <c r="A31" s="29"/>
      <c r="B31" s="400"/>
      <c r="C31" s="401" t="s">
        <v>27</v>
      </c>
      <c r="D31" s="402"/>
      <c r="E31" s="402"/>
      <c r="F31" s="402"/>
      <c r="G31" s="402"/>
      <c r="H31" s="403"/>
      <c r="I31" s="62"/>
      <c r="J31" s="63">
        <f>SUM(J14:J30)</f>
        <v>0</v>
      </c>
      <c r="K31" s="234">
        <f>IF(J31&gt;C30,C30,J31)</f>
        <v>0</v>
      </c>
      <c r="L31" s="235"/>
      <c r="M31" s="236"/>
      <c r="N31" s="236"/>
      <c r="O31" s="56">
        <f>SUM(O14:O30)</f>
        <v>0</v>
      </c>
      <c r="P31" s="237">
        <f>IF(O31&gt;C30,C30,O31)</f>
        <v>0</v>
      </c>
      <c r="Q31" s="238"/>
      <c r="R31" s="52"/>
    </row>
    <row r="32" spans="1:32" ht="42.95" customHeight="1" x14ac:dyDescent="0.25">
      <c r="A32" s="20"/>
      <c r="B32" s="400"/>
      <c r="C32" s="399" t="s">
        <v>153</v>
      </c>
      <c r="D32" s="3" t="s">
        <v>78</v>
      </c>
      <c r="E32" s="358" t="s">
        <v>390</v>
      </c>
      <c r="F32" s="359"/>
      <c r="G32" s="4" t="s">
        <v>99</v>
      </c>
      <c r="H32" s="34">
        <v>4</v>
      </c>
      <c r="I32" s="37"/>
      <c r="J32" s="60">
        <f t="shared" si="2"/>
        <v>0</v>
      </c>
      <c r="K32" s="394"/>
      <c r="L32" s="233"/>
      <c r="M32" s="296">
        <v>4</v>
      </c>
      <c r="N32" s="37"/>
      <c r="O32" s="33">
        <f t="shared" ref="O32:O45" si="3">M32*N32</f>
        <v>0</v>
      </c>
      <c r="P32" s="420"/>
      <c r="Q32" s="233"/>
      <c r="R32" s="42"/>
    </row>
    <row r="33" spans="1:18" ht="42.95" customHeight="1" x14ac:dyDescent="0.25">
      <c r="A33" s="20"/>
      <c r="B33" s="400"/>
      <c r="C33" s="400"/>
      <c r="D33" s="3" t="s">
        <v>79</v>
      </c>
      <c r="E33" s="406" t="s">
        <v>391</v>
      </c>
      <c r="F33" s="407"/>
      <c r="G33" s="4" t="s">
        <v>100</v>
      </c>
      <c r="H33" s="34">
        <v>3</v>
      </c>
      <c r="I33" s="37"/>
      <c r="J33" s="60">
        <f t="shared" si="2"/>
        <v>0</v>
      </c>
      <c r="K33" s="394"/>
      <c r="L33" s="233"/>
      <c r="M33" s="296">
        <v>3</v>
      </c>
      <c r="N33" s="37"/>
      <c r="O33" s="33">
        <f t="shared" si="3"/>
        <v>0</v>
      </c>
      <c r="P33" s="420"/>
      <c r="Q33" s="233"/>
      <c r="R33" s="42"/>
    </row>
    <row r="34" spans="1:18" ht="18.95" customHeight="1" x14ac:dyDescent="0.25">
      <c r="A34" s="20"/>
      <c r="B34" s="400"/>
      <c r="C34" s="400"/>
      <c r="D34" s="3" t="s">
        <v>401</v>
      </c>
      <c r="E34" s="358" t="s">
        <v>369</v>
      </c>
      <c r="F34" s="359"/>
      <c r="G34" s="4" t="s">
        <v>99</v>
      </c>
      <c r="H34" s="34">
        <v>2</v>
      </c>
      <c r="I34" s="37"/>
      <c r="J34" s="60">
        <f t="shared" si="2"/>
        <v>0</v>
      </c>
      <c r="K34" s="394"/>
      <c r="L34" s="233"/>
      <c r="M34" s="296">
        <v>2</v>
      </c>
      <c r="N34" s="37"/>
      <c r="O34" s="33">
        <f t="shared" si="3"/>
        <v>0</v>
      </c>
      <c r="P34" s="420"/>
      <c r="Q34" s="233"/>
      <c r="R34" s="42"/>
    </row>
    <row r="35" spans="1:18" ht="18.95" customHeight="1" x14ac:dyDescent="0.25">
      <c r="A35" s="20"/>
      <c r="B35" s="400"/>
      <c r="C35" s="400"/>
      <c r="D35" s="6" t="s">
        <v>162</v>
      </c>
      <c r="E35" s="358" t="s">
        <v>370</v>
      </c>
      <c r="F35" s="359"/>
      <c r="G35" s="4" t="s">
        <v>100</v>
      </c>
      <c r="H35" s="34">
        <v>1</v>
      </c>
      <c r="I35" s="37"/>
      <c r="J35" s="60">
        <f t="shared" si="2"/>
        <v>0</v>
      </c>
      <c r="K35" s="394"/>
      <c r="L35" s="233"/>
      <c r="M35" s="296">
        <v>1</v>
      </c>
      <c r="N35" s="37"/>
      <c r="O35" s="33">
        <f t="shared" si="3"/>
        <v>0</v>
      </c>
      <c r="P35" s="420"/>
      <c r="Q35" s="233"/>
      <c r="R35" s="42"/>
    </row>
    <row r="36" spans="1:18" ht="37.5" customHeight="1" x14ac:dyDescent="0.25">
      <c r="A36" s="20"/>
      <c r="B36" s="400"/>
      <c r="C36" s="400"/>
      <c r="D36" s="6" t="s">
        <v>163</v>
      </c>
      <c r="E36" s="358" t="s">
        <v>392</v>
      </c>
      <c r="F36" s="359"/>
      <c r="G36" s="4" t="s">
        <v>101</v>
      </c>
      <c r="H36" s="34">
        <v>2</v>
      </c>
      <c r="I36" s="37"/>
      <c r="J36" s="60">
        <f t="shared" si="2"/>
        <v>0</v>
      </c>
      <c r="K36" s="394"/>
      <c r="L36" s="233"/>
      <c r="M36" s="296">
        <v>2</v>
      </c>
      <c r="N36" s="37"/>
      <c r="O36" s="33">
        <f t="shared" si="3"/>
        <v>0</v>
      </c>
      <c r="P36" s="420"/>
      <c r="Q36" s="233"/>
      <c r="R36" s="42"/>
    </row>
    <row r="37" spans="1:18" ht="39.6" customHeight="1" x14ac:dyDescent="0.25">
      <c r="A37" s="20"/>
      <c r="B37" s="400"/>
      <c r="C37" s="400"/>
      <c r="D37" s="6" t="s">
        <v>164</v>
      </c>
      <c r="E37" s="358" t="s">
        <v>394</v>
      </c>
      <c r="F37" s="359"/>
      <c r="G37" s="4" t="s">
        <v>101</v>
      </c>
      <c r="H37" s="34">
        <v>1</v>
      </c>
      <c r="I37" s="37"/>
      <c r="J37" s="60">
        <f t="shared" si="2"/>
        <v>0</v>
      </c>
      <c r="K37" s="394"/>
      <c r="L37" s="233"/>
      <c r="M37" s="296">
        <v>1</v>
      </c>
      <c r="N37" s="37"/>
      <c r="O37" s="33">
        <f t="shared" si="3"/>
        <v>0</v>
      </c>
      <c r="P37" s="420"/>
      <c r="Q37" s="233"/>
      <c r="R37" s="42"/>
    </row>
    <row r="38" spans="1:18" ht="18.95" customHeight="1" x14ac:dyDescent="0.25">
      <c r="A38" s="20"/>
      <c r="B38" s="400"/>
      <c r="C38" s="400"/>
      <c r="D38" s="6" t="s">
        <v>165</v>
      </c>
      <c r="E38" s="358" t="s">
        <v>381</v>
      </c>
      <c r="F38" s="359"/>
      <c r="G38" s="4" t="s">
        <v>101</v>
      </c>
      <c r="H38" s="34">
        <v>0.75</v>
      </c>
      <c r="I38" s="37"/>
      <c r="J38" s="60">
        <f t="shared" si="2"/>
        <v>0</v>
      </c>
      <c r="K38" s="394"/>
      <c r="L38" s="233"/>
      <c r="M38" s="296">
        <v>0.75</v>
      </c>
      <c r="N38" s="37"/>
      <c r="O38" s="33">
        <f t="shared" si="3"/>
        <v>0</v>
      </c>
      <c r="P38" s="420"/>
      <c r="Q38" s="233"/>
      <c r="R38" s="42"/>
    </row>
    <row r="39" spans="1:18" ht="18.95" customHeight="1" x14ac:dyDescent="0.25">
      <c r="A39" s="20"/>
      <c r="B39" s="400"/>
      <c r="C39" s="400"/>
      <c r="D39" s="6" t="s">
        <v>179</v>
      </c>
      <c r="E39" s="358" t="s">
        <v>382</v>
      </c>
      <c r="F39" s="359"/>
      <c r="G39" s="4" t="s">
        <v>101</v>
      </c>
      <c r="H39" s="34">
        <v>0.5</v>
      </c>
      <c r="I39" s="37"/>
      <c r="J39" s="60">
        <f t="shared" si="2"/>
        <v>0</v>
      </c>
      <c r="K39" s="394"/>
      <c r="L39" s="233"/>
      <c r="M39" s="296">
        <v>0.5</v>
      </c>
      <c r="N39" s="37"/>
      <c r="O39" s="33">
        <f t="shared" si="3"/>
        <v>0</v>
      </c>
      <c r="P39" s="420"/>
      <c r="Q39" s="233"/>
      <c r="R39" s="42"/>
    </row>
    <row r="40" spans="1:18" ht="36.950000000000003" customHeight="1" x14ac:dyDescent="0.25">
      <c r="A40" s="20"/>
      <c r="B40" s="400"/>
      <c r="C40" s="400"/>
      <c r="D40" s="7" t="s">
        <v>433</v>
      </c>
      <c r="E40" s="358" t="s">
        <v>383</v>
      </c>
      <c r="F40" s="359"/>
      <c r="G40" s="4" t="s">
        <v>102</v>
      </c>
      <c r="H40" s="34">
        <v>0.75</v>
      </c>
      <c r="I40" s="37"/>
      <c r="J40" s="60">
        <f t="shared" si="2"/>
        <v>0</v>
      </c>
      <c r="K40" s="394"/>
      <c r="L40" s="233"/>
      <c r="M40" s="296">
        <v>0.75</v>
      </c>
      <c r="N40" s="37"/>
      <c r="O40" s="33">
        <f t="shared" si="3"/>
        <v>0</v>
      </c>
      <c r="P40" s="420"/>
      <c r="Q40" s="233"/>
      <c r="R40" s="42"/>
    </row>
    <row r="41" spans="1:18" ht="34.5" customHeight="1" x14ac:dyDescent="0.25">
      <c r="A41" s="20"/>
      <c r="B41" s="400"/>
      <c r="C41" s="400"/>
      <c r="D41" s="7" t="s">
        <v>180</v>
      </c>
      <c r="E41" s="358" t="s">
        <v>384</v>
      </c>
      <c r="F41" s="359"/>
      <c r="G41" s="4" t="s">
        <v>102</v>
      </c>
      <c r="H41" s="34">
        <v>0.5</v>
      </c>
      <c r="I41" s="37"/>
      <c r="J41" s="60">
        <f t="shared" si="2"/>
        <v>0</v>
      </c>
      <c r="K41" s="394"/>
      <c r="L41" s="233"/>
      <c r="M41" s="296">
        <v>0.5</v>
      </c>
      <c r="N41" s="37"/>
      <c r="O41" s="33">
        <f t="shared" si="3"/>
        <v>0</v>
      </c>
      <c r="P41" s="420"/>
      <c r="Q41" s="233"/>
      <c r="R41" s="42"/>
    </row>
    <row r="42" spans="1:18" ht="18.95" customHeight="1" x14ac:dyDescent="0.25">
      <c r="A42" s="20"/>
      <c r="B42" s="400"/>
      <c r="C42" s="400"/>
      <c r="D42" s="7" t="s">
        <v>181</v>
      </c>
      <c r="E42" s="404" t="s">
        <v>393</v>
      </c>
      <c r="F42" s="405"/>
      <c r="G42" s="4" t="s">
        <v>102</v>
      </c>
      <c r="H42" s="34">
        <v>0.3</v>
      </c>
      <c r="I42" s="37"/>
      <c r="J42" s="60">
        <f t="shared" si="2"/>
        <v>0</v>
      </c>
      <c r="K42" s="394"/>
      <c r="L42" s="233"/>
      <c r="M42" s="296">
        <v>0.3</v>
      </c>
      <c r="N42" s="37"/>
      <c r="O42" s="33">
        <f t="shared" si="3"/>
        <v>0</v>
      </c>
      <c r="P42" s="420"/>
      <c r="Q42" s="233"/>
      <c r="R42" s="42"/>
    </row>
    <row r="43" spans="1:18" ht="18.95" customHeight="1" x14ac:dyDescent="0.25">
      <c r="A43" s="20"/>
      <c r="B43" s="400"/>
      <c r="C43" s="400"/>
      <c r="D43" s="3" t="s">
        <v>182</v>
      </c>
      <c r="E43" s="404" t="s">
        <v>385</v>
      </c>
      <c r="F43" s="405"/>
      <c r="G43" s="4" t="s">
        <v>102</v>
      </c>
      <c r="H43" s="34">
        <v>0.2</v>
      </c>
      <c r="I43" s="37"/>
      <c r="J43" s="60">
        <f t="shared" si="2"/>
        <v>0</v>
      </c>
      <c r="K43" s="394"/>
      <c r="L43" s="233"/>
      <c r="M43" s="296">
        <v>0.2</v>
      </c>
      <c r="N43" s="37"/>
      <c r="O43" s="33">
        <f t="shared" si="3"/>
        <v>0</v>
      </c>
      <c r="P43" s="420"/>
      <c r="Q43" s="233"/>
      <c r="R43" s="42"/>
    </row>
    <row r="44" spans="1:18" ht="29.1" customHeight="1" x14ac:dyDescent="0.25">
      <c r="A44" s="20"/>
      <c r="B44" s="400"/>
      <c r="C44" s="239" t="s">
        <v>103</v>
      </c>
      <c r="D44" s="123" t="s">
        <v>183</v>
      </c>
      <c r="E44" s="358" t="s">
        <v>249</v>
      </c>
      <c r="F44" s="359"/>
      <c r="G44" s="4" t="s">
        <v>112</v>
      </c>
      <c r="H44" s="34">
        <v>0</v>
      </c>
      <c r="I44" s="37"/>
      <c r="J44" s="60">
        <f t="shared" si="2"/>
        <v>0</v>
      </c>
      <c r="K44" s="394"/>
      <c r="L44" s="233"/>
      <c r="M44" s="296">
        <v>0</v>
      </c>
      <c r="N44" s="37"/>
      <c r="O44" s="33">
        <f t="shared" si="3"/>
        <v>0</v>
      </c>
      <c r="P44" s="420"/>
      <c r="Q44" s="233"/>
      <c r="R44" s="42"/>
    </row>
    <row r="45" spans="1:18" ht="29.1" customHeight="1" x14ac:dyDescent="0.25">
      <c r="A45" s="20"/>
      <c r="B45" s="240" t="s">
        <v>103</v>
      </c>
      <c r="C45" s="5">
        <v>20</v>
      </c>
      <c r="D45" s="123" t="s">
        <v>184</v>
      </c>
      <c r="E45" s="358" t="s">
        <v>250</v>
      </c>
      <c r="F45" s="359"/>
      <c r="G45" s="4" t="s">
        <v>112</v>
      </c>
      <c r="H45" s="35">
        <v>0</v>
      </c>
      <c r="I45" s="37"/>
      <c r="J45" s="60">
        <f t="shared" si="2"/>
        <v>0</v>
      </c>
      <c r="K45" s="394"/>
      <c r="L45" s="233"/>
      <c r="M45" s="297">
        <v>0</v>
      </c>
      <c r="N45" s="37"/>
      <c r="O45" s="33">
        <f t="shared" si="3"/>
        <v>0</v>
      </c>
      <c r="P45" s="420"/>
      <c r="Q45" s="233"/>
      <c r="R45" s="42"/>
    </row>
    <row r="46" spans="1:18" s="53" customFormat="1" x14ac:dyDescent="0.25">
      <c r="A46" s="29"/>
      <c r="B46" s="242">
        <v>55</v>
      </c>
      <c r="C46" s="401" t="s">
        <v>27</v>
      </c>
      <c r="D46" s="402"/>
      <c r="E46" s="402"/>
      <c r="F46" s="402"/>
      <c r="G46" s="402"/>
      <c r="H46" s="403"/>
      <c r="I46" s="62"/>
      <c r="J46" s="63">
        <f>SUM(J32:J45)</f>
        <v>0</v>
      </c>
      <c r="K46" s="234">
        <f>IF(J46&gt;C45,C45,J46)</f>
        <v>0</v>
      </c>
      <c r="L46" s="235"/>
      <c r="M46" s="236"/>
      <c r="N46" s="236"/>
      <c r="O46" s="56">
        <f>SUM(O32:O45)</f>
        <v>0</v>
      </c>
      <c r="P46" s="237">
        <f>IF(O46&gt;C45,C45,O46)</f>
        <v>0</v>
      </c>
      <c r="Q46" s="238"/>
      <c r="R46" s="52"/>
    </row>
    <row r="47" spans="1:18" ht="23.1" customHeight="1" x14ac:dyDescent="0.25">
      <c r="A47" s="21"/>
      <c r="B47" s="415" t="s">
        <v>159</v>
      </c>
      <c r="C47" s="399" t="s">
        <v>160</v>
      </c>
      <c r="D47" s="3" t="s">
        <v>185</v>
      </c>
      <c r="E47" s="358" t="s">
        <v>251</v>
      </c>
      <c r="F47" s="359"/>
      <c r="G47" s="4" t="s">
        <v>161</v>
      </c>
      <c r="H47" s="34">
        <v>2</v>
      </c>
      <c r="I47" s="37"/>
      <c r="J47" s="60">
        <f t="shared" ref="J47:J50" si="4">H47*I47</f>
        <v>0</v>
      </c>
      <c r="K47" s="394"/>
      <c r="L47" s="233"/>
      <c r="M47" s="57">
        <v>2</v>
      </c>
      <c r="N47" s="37"/>
      <c r="O47" s="33">
        <f t="shared" ref="O47:O50" si="5">M47*N47</f>
        <v>0</v>
      </c>
      <c r="P47" s="420"/>
      <c r="Q47" s="233"/>
      <c r="R47" s="42"/>
    </row>
    <row r="48" spans="1:18" ht="23.1" customHeight="1" x14ac:dyDescent="0.25">
      <c r="A48" s="21"/>
      <c r="B48" s="416"/>
      <c r="C48" s="400"/>
      <c r="D48" s="3" t="s">
        <v>186</v>
      </c>
      <c r="E48" s="358" t="s">
        <v>252</v>
      </c>
      <c r="F48" s="359"/>
      <c r="G48" s="4" t="s">
        <v>161</v>
      </c>
      <c r="H48" s="34">
        <v>1</v>
      </c>
      <c r="I48" s="37"/>
      <c r="J48" s="60">
        <f t="shared" si="4"/>
        <v>0</v>
      </c>
      <c r="K48" s="394"/>
      <c r="L48" s="233"/>
      <c r="M48" s="57">
        <v>1</v>
      </c>
      <c r="N48" s="37"/>
      <c r="O48" s="33">
        <f t="shared" si="5"/>
        <v>0</v>
      </c>
      <c r="P48" s="420"/>
      <c r="Q48" s="233"/>
      <c r="R48" s="42"/>
    </row>
    <row r="49" spans="1:18" ht="23.1" customHeight="1" x14ac:dyDescent="0.25">
      <c r="A49" s="21"/>
      <c r="B49" s="416"/>
      <c r="C49" s="240" t="s">
        <v>103</v>
      </c>
      <c r="D49" s="3" t="s">
        <v>187</v>
      </c>
      <c r="E49" s="358" t="s">
        <v>253</v>
      </c>
      <c r="F49" s="359"/>
      <c r="G49" s="4" t="s">
        <v>161</v>
      </c>
      <c r="H49" s="34">
        <v>4</v>
      </c>
      <c r="I49" s="37"/>
      <c r="J49" s="60">
        <f t="shared" si="4"/>
        <v>0</v>
      </c>
      <c r="K49" s="394"/>
      <c r="L49" s="233"/>
      <c r="M49" s="57">
        <v>4</v>
      </c>
      <c r="N49" s="37"/>
      <c r="O49" s="33">
        <f t="shared" si="5"/>
        <v>0</v>
      </c>
      <c r="P49" s="420"/>
      <c r="Q49" s="233"/>
      <c r="R49" s="42"/>
    </row>
    <row r="50" spans="1:18" ht="23.1" customHeight="1" x14ac:dyDescent="0.25">
      <c r="A50" s="21"/>
      <c r="B50" s="416"/>
      <c r="C50" s="8">
        <v>5</v>
      </c>
      <c r="D50" s="3" t="s">
        <v>188</v>
      </c>
      <c r="E50" s="358" t="s">
        <v>254</v>
      </c>
      <c r="F50" s="359"/>
      <c r="G50" s="4" t="s">
        <v>161</v>
      </c>
      <c r="H50" s="35">
        <v>2</v>
      </c>
      <c r="I50" s="37"/>
      <c r="J50" s="60">
        <f t="shared" si="4"/>
        <v>0</v>
      </c>
      <c r="K50" s="394"/>
      <c r="L50" s="233"/>
      <c r="M50" s="57">
        <v>2</v>
      </c>
      <c r="N50" s="37"/>
      <c r="O50" s="33">
        <f t="shared" si="5"/>
        <v>0</v>
      </c>
      <c r="P50" s="420"/>
      <c r="Q50" s="233"/>
      <c r="R50" s="42"/>
    </row>
    <row r="51" spans="1:18" s="53" customFormat="1" x14ac:dyDescent="0.25">
      <c r="A51" s="54"/>
      <c r="B51" s="400"/>
      <c r="C51" s="401" t="s">
        <v>27</v>
      </c>
      <c r="D51" s="402"/>
      <c r="E51" s="402"/>
      <c r="F51" s="402"/>
      <c r="G51" s="402"/>
      <c r="H51" s="403"/>
      <c r="I51" s="62"/>
      <c r="J51" s="63">
        <f>SUM(J47:J50)</f>
        <v>0</v>
      </c>
      <c r="K51" s="234">
        <f>IF(J51&gt;C50,C50,J51)</f>
        <v>0</v>
      </c>
      <c r="L51" s="235"/>
      <c r="M51" s="236"/>
      <c r="N51" s="236"/>
      <c r="O51" s="56">
        <f>SUM(O47:O50)</f>
        <v>0</v>
      </c>
      <c r="P51" s="237">
        <f>IF(O51&gt;C50,C50,O51)</f>
        <v>0</v>
      </c>
      <c r="Q51" s="238"/>
      <c r="R51" s="52"/>
    </row>
    <row r="52" spans="1:18" ht="23.1" customHeight="1" x14ac:dyDescent="0.25">
      <c r="A52" s="21"/>
      <c r="B52" s="400"/>
      <c r="C52" s="9" t="s">
        <v>166</v>
      </c>
      <c r="D52" s="3" t="s">
        <v>189</v>
      </c>
      <c r="E52" s="358" t="s">
        <v>174</v>
      </c>
      <c r="F52" s="359"/>
      <c r="G52" s="4" t="s">
        <v>167</v>
      </c>
      <c r="H52" s="34">
        <v>2</v>
      </c>
      <c r="I52" s="37"/>
      <c r="J52" s="60">
        <f t="shared" ref="J52:J53" si="6">H52*I52</f>
        <v>0</v>
      </c>
      <c r="K52" s="394"/>
      <c r="L52" s="233"/>
      <c r="M52" s="57">
        <v>2</v>
      </c>
      <c r="N52" s="37"/>
      <c r="O52" s="33">
        <f t="shared" ref="O52:O53" si="7">M52*N52</f>
        <v>0</v>
      </c>
      <c r="P52" s="420"/>
      <c r="Q52" s="233"/>
      <c r="R52" s="42"/>
    </row>
    <row r="53" spans="1:18" x14ac:dyDescent="0.25">
      <c r="A53" s="42"/>
      <c r="B53" s="400"/>
      <c r="C53" s="240" t="s">
        <v>103</v>
      </c>
      <c r="D53" s="458" t="s">
        <v>190</v>
      </c>
      <c r="E53" s="404" t="s">
        <v>242</v>
      </c>
      <c r="F53" s="405"/>
      <c r="G53" s="462" t="s">
        <v>168</v>
      </c>
      <c r="H53" s="464">
        <v>0.1</v>
      </c>
      <c r="I53" s="434"/>
      <c r="J53" s="456">
        <f t="shared" si="6"/>
        <v>0</v>
      </c>
      <c r="K53" s="394"/>
      <c r="L53" s="397"/>
      <c r="M53" s="433">
        <v>0.1</v>
      </c>
      <c r="N53" s="434"/>
      <c r="O53" s="436">
        <f t="shared" si="7"/>
        <v>0</v>
      </c>
      <c r="P53" s="420"/>
      <c r="Q53" s="397"/>
      <c r="R53" s="42"/>
    </row>
    <row r="54" spans="1:18" x14ac:dyDescent="0.25">
      <c r="A54" s="42"/>
      <c r="B54" s="400"/>
      <c r="C54" s="8">
        <v>15</v>
      </c>
      <c r="D54" s="459"/>
      <c r="E54" s="460"/>
      <c r="F54" s="461"/>
      <c r="G54" s="463"/>
      <c r="H54" s="465"/>
      <c r="I54" s="435"/>
      <c r="J54" s="456"/>
      <c r="K54" s="394"/>
      <c r="L54" s="398"/>
      <c r="M54" s="433"/>
      <c r="N54" s="435"/>
      <c r="O54" s="436"/>
      <c r="P54" s="420"/>
      <c r="Q54" s="398"/>
      <c r="R54" s="42"/>
    </row>
    <row r="55" spans="1:18" s="53" customFormat="1" x14ac:dyDescent="0.25">
      <c r="A55" s="52"/>
      <c r="B55" s="400"/>
      <c r="C55" s="401" t="s">
        <v>27</v>
      </c>
      <c r="D55" s="402"/>
      <c r="E55" s="402"/>
      <c r="F55" s="402"/>
      <c r="G55" s="402"/>
      <c r="H55" s="403"/>
      <c r="I55" s="62"/>
      <c r="J55" s="63">
        <f>SUM(J52:J54)</f>
        <v>0</v>
      </c>
      <c r="K55" s="234">
        <f>IF(J55&gt;C54,C54,J55)</f>
        <v>0</v>
      </c>
      <c r="L55" s="235"/>
      <c r="M55" s="236"/>
      <c r="N55" s="236"/>
      <c r="O55" s="56">
        <f>SUM(O52:O54)</f>
        <v>0</v>
      </c>
      <c r="P55" s="237">
        <f>IF(O55&gt;C54,C54,O55)</f>
        <v>0</v>
      </c>
      <c r="Q55" s="238"/>
      <c r="R55" s="52"/>
    </row>
    <row r="56" spans="1:18" ht="21.95" customHeight="1" x14ac:dyDescent="0.25">
      <c r="A56" s="42"/>
      <c r="B56" s="416"/>
      <c r="C56" s="454" t="s">
        <v>427</v>
      </c>
      <c r="D56" s="3" t="s">
        <v>191</v>
      </c>
      <c r="E56" s="358" t="s">
        <v>423</v>
      </c>
      <c r="F56" s="359"/>
      <c r="G56" s="4" t="s">
        <v>196</v>
      </c>
      <c r="H56" s="34">
        <v>1.75</v>
      </c>
      <c r="I56" s="37"/>
      <c r="J56" s="60">
        <f t="shared" ref="J56:J63" si="8">H56*I56</f>
        <v>0</v>
      </c>
      <c r="K56" s="394"/>
      <c r="L56" s="233"/>
      <c r="M56" s="296">
        <v>1.75</v>
      </c>
      <c r="N56" s="37"/>
      <c r="O56" s="33">
        <f t="shared" ref="O56:O63" si="9">M56*N56</f>
        <v>0</v>
      </c>
      <c r="P56" s="420"/>
      <c r="Q56" s="233"/>
      <c r="R56" s="42"/>
    </row>
    <row r="57" spans="1:18" ht="21.95" customHeight="1" x14ac:dyDescent="0.25">
      <c r="A57" s="42"/>
      <c r="B57" s="416"/>
      <c r="C57" s="455"/>
      <c r="D57" s="3" t="s">
        <v>192</v>
      </c>
      <c r="E57" s="358" t="s">
        <v>421</v>
      </c>
      <c r="F57" s="359"/>
      <c r="G57" s="4" t="s">
        <v>196</v>
      </c>
      <c r="H57" s="34">
        <v>0.85</v>
      </c>
      <c r="I57" s="37"/>
      <c r="J57" s="60">
        <f t="shared" si="8"/>
        <v>0</v>
      </c>
      <c r="K57" s="394"/>
      <c r="L57" s="233"/>
      <c r="M57" s="296">
        <v>0.85</v>
      </c>
      <c r="N57" s="37"/>
      <c r="O57" s="33">
        <f t="shared" si="9"/>
        <v>0</v>
      </c>
      <c r="P57" s="420"/>
      <c r="Q57" s="233"/>
      <c r="R57" s="42"/>
    </row>
    <row r="58" spans="1:18" ht="21.95" customHeight="1" x14ac:dyDescent="0.25">
      <c r="A58" s="42"/>
      <c r="B58" s="416"/>
      <c r="C58" s="455"/>
      <c r="D58" s="3" t="s">
        <v>193</v>
      </c>
      <c r="E58" s="358" t="s">
        <v>424</v>
      </c>
      <c r="F58" s="359"/>
      <c r="G58" s="4" t="s">
        <v>196</v>
      </c>
      <c r="H58" s="34">
        <v>0.75</v>
      </c>
      <c r="I58" s="37"/>
      <c r="J58" s="60">
        <f t="shared" si="8"/>
        <v>0</v>
      </c>
      <c r="K58" s="394"/>
      <c r="L58" s="233"/>
      <c r="M58" s="296">
        <v>0.75</v>
      </c>
      <c r="N58" s="37"/>
      <c r="O58" s="33">
        <f t="shared" si="9"/>
        <v>0</v>
      </c>
      <c r="P58" s="420"/>
      <c r="Q58" s="233"/>
      <c r="R58" s="42"/>
    </row>
    <row r="59" spans="1:18" ht="21.95" customHeight="1" x14ac:dyDescent="0.25">
      <c r="A59" s="42"/>
      <c r="B59" s="416"/>
      <c r="C59" s="455"/>
      <c r="D59" s="3" t="s">
        <v>194</v>
      </c>
      <c r="E59" s="358" t="s">
        <v>422</v>
      </c>
      <c r="F59" s="359"/>
      <c r="G59" s="4" t="s">
        <v>196</v>
      </c>
      <c r="H59" s="34">
        <v>0.35</v>
      </c>
      <c r="I59" s="37"/>
      <c r="J59" s="60">
        <f t="shared" si="8"/>
        <v>0</v>
      </c>
      <c r="K59" s="394"/>
      <c r="L59" s="233"/>
      <c r="M59" s="296">
        <v>0.35</v>
      </c>
      <c r="N59" s="37"/>
      <c r="O59" s="33">
        <f t="shared" si="9"/>
        <v>0</v>
      </c>
      <c r="P59" s="420"/>
      <c r="Q59" s="233"/>
      <c r="R59" s="42"/>
    </row>
    <row r="60" spans="1:18" ht="21.95" customHeight="1" x14ac:dyDescent="0.25">
      <c r="A60" s="42"/>
      <c r="B60" s="416"/>
      <c r="C60" s="455"/>
      <c r="D60" s="3" t="s">
        <v>195</v>
      </c>
      <c r="E60" s="358" t="s">
        <v>425</v>
      </c>
      <c r="F60" s="359"/>
      <c r="G60" s="4" t="s">
        <v>196</v>
      </c>
      <c r="H60" s="34">
        <v>0.5</v>
      </c>
      <c r="I60" s="37"/>
      <c r="J60" s="60">
        <f t="shared" si="8"/>
        <v>0</v>
      </c>
      <c r="K60" s="394"/>
      <c r="L60" s="233"/>
      <c r="M60" s="296">
        <v>0.5</v>
      </c>
      <c r="N60" s="37"/>
      <c r="O60" s="33">
        <f t="shared" si="9"/>
        <v>0</v>
      </c>
      <c r="P60" s="420"/>
      <c r="Q60" s="233"/>
      <c r="R60" s="42"/>
    </row>
    <row r="61" spans="1:18" ht="21.95" customHeight="1" x14ac:dyDescent="0.25">
      <c r="A61" s="42"/>
      <c r="B61" s="416"/>
      <c r="C61" s="455"/>
      <c r="D61" s="3" t="s">
        <v>402</v>
      </c>
      <c r="E61" s="358" t="s">
        <v>422</v>
      </c>
      <c r="F61" s="359"/>
      <c r="G61" s="4" t="s">
        <v>196</v>
      </c>
      <c r="H61" s="34">
        <v>0.25</v>
      </c>
      <c r="I61" s="37"/>
      <c r="J61" s="60">
        <f t="shared" si="8"/>
        <v>0</v>
      </c>
      <c r="K61" s="394"/>
      <c r="L61" s="233"/>
      <c r="M61" s="296">
        <v>0.25</v>
      </c>
      <c r="N61" s="37"/>
      <c r="O61" s="33">
        <f t="shared" si="9"/>
        <v>0</v>
      </c>
      <c r="P61" s="420"/>
      <c r="Q61" s="233"/>
      <c r="R61" s="42"/>
    </row>
    <row r="62" spans="1:18" ht="21.95" customHeight="1" x14ac:dyDescent="0.25">
      <c r="A62" s="42"/>
      <c r="B62" s="416"/>
      <c r="C62" s="240" t="s">
        <v>103</v>
      </c>
      <c r="D62" s="3" t="s">
        <v>403</v>
      </c>
      <c r="E62" s="358" t="s">
        <v>426</v>
      </c>
      <c r="F62" s="359"/>
      <c r="G62" s="4" t="s">
        <v>196</v>
      </c>
      <c r="H62" s="34">
        <v>0.75</v>
      </c>
      <c r="I62" s="37"/>
      <c r="J62" s="60">
        <f t="shared" si="8"/>
        <v>0</v>
      </c>
      <c r="K62" s="394"/>
      <c r="L62" s="233"/>
      <c r="M62" s="296">
        <v>0.75</v>
      </c>
      <c r="N62" s="37"/>
      <c r="O62" s="33">
        <f t="shared" si="9"/>
        <v>0</v>
      </c>
      <c r="P62" s="420"/>
      <c r="Q62" s="233"/>
      <c r="R62" s="42"/>
    </row>
    <row r="63" spans="1:18" ht="21.95" customHeight="1" x14ac:dyDescent="0.25">
      <c r="A63" s="42"/>
      <c r="B63" s="416"/>
      <c r="C63" s="8">
        <v>10</v>
      </c>
      <c r="D63" s="3" t="s">
        <v>404</v>
      </c>
      <c r="E63" s="457" t="s">
        <v>255</v>
      </c>
      <c r="F63" s="457"/>
      <c r="G63" s="4" t="s">
        <v>196</v>
      </c>
      <c r="H63" s="306">
        <v>0.35</v>
      </c>
      <c r="I63" s="37"/>
      <c r="J63" s="60">
        <f t="shared" si="8"/>
        <v>0</v>
      </c>
      <c r="K63" s="303"/>
      <c r="L63" s="233"/>
      <c r="M63" s="296">
        <v>0.35</v>
      </c>
      <c r="N63" s="37"/>
      <c r="O63" s="33">
        <f t="shared" si="9"/>
        <v>0</v>
      </c>
      <c r="P63" s="304"/>
      <c r="Q63" s="233"/>
      <c r="R63" s="42"/>
    </row>
    <row r="64" spans="1:18" s="53" customFormat="1" x14ac:dyDescent="0.25">
      <c r="A64" s="52"/>
      <c r="B64" s="400"/>
      <c r="C64" s="466" t="s">
        <v>27</v>
      </c>
      <c r="D64" s="402"/>
      <c r="E64" s="402"/>
      <c r="F64" s="402"/>
      <c r="G64" s="402"/>
      <c r="H64" s="403"/>
      <c r="I64" s="62"/>
      <c r="J64" s="63">
        <f>SUM(J56:J62)</f>
        <v>0</v>
      </c>
      <c r="K64" s="234">
        <f>IF(J64&gt;C63,C63,J64)</f>
        <v>0</v>
      </c>
      <c r="L64" s="235"/>
      <c r="M64" s="236"/>
      <c r="N64" s="236"/>
      <c r="O64" s="56">
        <f>SUM(O56:O62)</f>
        <v>0</v>
      </c>
      <c r="P64" s="237">
        <f>IF(O64&gt;C63,C63,O64)</f>
        <v>0</v>
      </c>
      <c r="Q64" s="238"/>
      <c r="R64" s="52"/>
    </row>
    <row r="65" spans="1:18" ht="28.5" customHeight="1" x14ac:dyDescent="0.25">
      <c r="A65" s="42"/>
      <c r="B65" s="400"/>
      <c r="C65" s="454" t="s">
        <v>173</v>
      </c>
      <c r="D65" s="3" t="s">
        <v>405</v>
      </c>
      <c r="E65" s="358" t="s">
        <v>170</v>
      </c>
      <c r="F65" s="359"/>
      <c r="G65" s="24" t="s">
        <v>197</v>
      </c>
      <c r="H65" s="34">
        <v>1</v>
      </c>
      <c r="I65" s="37"/>
      <c r="J65" s="60">
        <f t="shared" ref="J65:J78" si="10">H65*I65</f>
        <v>0</v>
      </c>
      <c r="K65" s="394"/>
      <c r="L65" s="233"/>
      <c r="M65" s="296">
        <v>1</v>
      </c>
      <c r="N65" s="37"/>
      <c r="O65" s="33">
        <f t="shared" ref="O65:O74" si="11">M65*N65</f>
        <v>0</v>
      </c>
      <c r="P65" s="420"/>
      <c r="Q65" s="233"/>
      <c r="R65" s="42"/>
    </row>
    <row r="66" spans="1:18" ht="20.100000000000001" customHeight="1" x14ac:dyDescent="0.25">
      <c r="A66" s="42"/>
      <c r="B66" s="400"/>
      <c r="C66" s="455"/>
      <c r="D66" s="3" t="s">
        <v>406</v>
      </c>
      <c r="E66" s="358" t="s">
        <v>169</v>
      </c>
      <c r="F66" s="359"/>
      <c r="G66" s="7" t="s">
        <v>197</v>
      </c>
      <c r="H66" s="34">
        <v>1</v>
      </c>
      <c r="I66" s="37"/>
      <c r="J66" s="60">
        <f t="shared" si="10"/>
        <v>0</v>
      </c>
      <c r="K66" s="394"/>
      <c r="L66" s="233"/>
      <c r="M66" s="296">
        <v>1</v>
      </c>
      <c r="N66" s="37"/>
      <c r="O66" s="33">
        <f t="shared" si="11"/>
        <v>0</v>
      </c>
      <c r="P66" s="420"/>
      <c r="Q66" s="233"/>
      <c r="R66" s="42"/>
    </row>
    <row r="67" spans="1:18" ht="20.100000000000001" customHeight="1" x14ac:dyDescent="0.25">
      <c r="A67" s="42"/>
      <c r="B67" s="400"/>
      <c r="C67" s="455"/>
      <c r="D67" s="123" t="s">
        <v>407</v>
      </c>
      <c r="E67" s="358" t="s">
        <v>372</v>
      </c>
      <c r="F67" s="359"/>
      <c r="G67" s="7" t="s">
        <v>304</v>
      </c>
      <c r="H67" s="34">
        <v>2</v>
      </c>
      <c r="I67" s="37"/>
      <c r="J67" s="60">
        <f t="shared" si="10"/>
        <v>0</v>
      </c>
      <c r="K67" s="394"/>
      <c r="L67" s="233"/>
      <c r="M67" s="296">
        <v>2</v>
      </c>
      <c r="N67" s="37"/>
      <c r="O67" s="33">
        <f t="shared" si="11"/>
        <v>0</v>
      </c>
      <c r="P67" s="420"/>
      <c r="Q67" s="233"/>
      <c r="R67" s="42"/>
    </row>
    <row r="68" spans="1:18" ht="20.100000000000001" customHeight="1" x14ac:dyDescent="0.25">
      <c r="A68" s="42"/>
      <c r="B68" s="400"/>
      <c r="C68" s="455"/>
      <c r="D68" s="3" t="s">
        <v>408</v>
      </c>
      <c r="E68" s="358" t="s">
        <v>171</v>
      </c>
      <c r="F68" s="359"/>
      <c r="G68" s="7" t="s">
        <v>198</v>
      </c>
      <c r="H68" s="34">
        <v>0.5</v>
      </c>
      <c r="I68" s="37"/>
      <c r="J68" s="60">
        <f t="shared" si="10"/>
        <v>0</v>
      </c>
      <c r="K68" s="394"/>
      <c r="L68" s="233"/>
      <c r="M68" s="296">
        <v>0.5</v>
      </c>
      <c r="N68" s="37"/>
      <c r="O68" s="33">
        <f t="shared" si="11"/>
        <v>0</v>
      </c>
      <c r="P68" s="420"/>
      <c r="Q68" s="233"/>
      <c r="R68" s="42"/>
    </row>
    <row r="69" spans="1:18" ht="20.100000000000001" customHeight="1" x14ac:dyDescent="0.25">
      <c r="A69" s="42"/>
      <c r="B69" s="400"/>
      <c r="C69" s="455"/>
      <c r="D69" s="3" t="s">
        <v>409</v>
      </c>
      <c r="E69" s="358" t="s">
        <v>199</v>
      </c>
      <c r="F69" s="359"/>
      <c r="G69" s="7" t="s">
        <v>80</v>
      </c>
      <c r="H69" s="34">
        <v>0.5</v>
      </c>
      <c r="I69" s="37"/>
      <c r="J69" s="60">
        <f t="shared" si="10"/>
        <v>0</v>
      </c>
      <c r="K69" s="394"/>
      <c r="L69" s="233"/>
      <c r="M69" s="296">
        <v>0.5</v>
      </c>
      <c r="N69" s="37"/>
      <c r="O69" s="33">
        <f t="shared" si="11"/>
        <v>0</v>
      </c>
      <c r="P69" s="420"/>
      <c r="Q69" s="233"/>
      <c r="R69" s="42"/>
    </row>
    <row r="70" spans="1:18" ht="20.100000000000001" customHeight="1" x14ac:dyDescent="0.25">
      <c r="A70" s="42"/>
      <c r="B70" s="400"/>
      <c r="C70" s="455"/>
      <c r="D70" s="3" t="s">
        <v>410</v>
      </c>
      <c r="E70" s="358" t="s">
        <v>200</v>
      </c>
      <c r="F70" s="359"/>
      <c r="G70" s="7" t="s">
        <v>201</v>
      </c>
      <c r="H70" s="34">
        <v>0.5</v>
      </c>
      <c r="I70" s="37"/>
      <c r="J70" s="60">
        <f t="shared" si="10"/>
        <v>0</v>
      </c>
      <c r="K70" s="394"/>
      <c r="L70" s="233"/>
      <c r="M70" s="296">
        <v>0.5</v>
      </c>
      <c r="N70" s="37"/>
      <c r="O70" s="33">
        <f t="shared" si="11"/>
        <v>0</v>
      </c>
      <c r="P70" s="420"/>
      <c r="Q70" s="233"/>
      <c r="R70" s="42"/>
    </row>
    <row r="71" spans="1:18" ht="20.100000000000001" customHeight="1" x14ac:dyDescent="0.25">
      <c r="A71" s="42"/>
      <c r="B71" s="400"/>
      <c r="C71" s="455"/>
      <c r="D71" s="3" t="s">
        <v>411</v>
      </c>
      <c r="E71" s="358" t="s">
        <v>172</v>
      </c>
      <c r="F71" s="359"/>
      <c r="G71" s="7" t="s">
        <v>38</v>
      </c>
      <c r="H71" s="34">
        <v>0.5</v>
      </c>
      <c r="I71" s="37"/>
      <c r="J71" s="60">
        <f t="shared" si="10"/>
        <v>0</v>
      </c>
      <c r="K71" s="394"/>
      <c r="L71" s="233"/>
      <c r="M71" s="296">
        <v>0.5</v>
      </c>
      <c r="N71" s="37"/>
      <c r="O71" s="33">
        <f t="shared" si="11"/>
        <v>0</v>
      </c>
      <c r="P71" s="420"/>
      <c r="Q71" s="233"/>
      <c r="R71" s="42"/>
    </row>
    <row r="72" spans="1:18" ht="20.100000000000001" customHeight="1" x14ac:dyDescent="0.25">
      <c r="A72" s="42"/>
      <c r="B72" s="400"/>
      <c r="C72" s="455"/>
      <c r="D72" s="3" t="s">
        <v>412</v>
      </c>
      <c r="E72" s="358" t="s">
        <v>244</v>
      </c>
      <c r="F72" s="359"/>
      <c r="G72" s="7" t="s">
        <v>202</v>
      </c>
      <c r="H72" s="34">
        <v>0.5</v>
      </c>
      <c r="I72" s="37"/>
      <c r="J72" s="60">
        <f t="shared" si="10"/>
        <v>0</v>
      </c>
      <c r="K72" s="394"/>
      <c r="L72" s="233"/>
      <c r="M72" s="296">
        <v>0.5</v>
      </c>
      <c r="N72" s="37"/>
      <c r="O72" s="33">
        <f t="shared" si="11"/>
        <v>0</v>
      </c>
      <c r="P72" s="420"/>
      <c r="Q72" s="233"/>
      <c r="R72" s="42"/>
    </row>
    <row r="73" spans="1:18" ht="29.1" customHeight="1" x14ac:dyDescent="0.25">
      <c r="A73" s="42"/>
      <c r="B73" s="400"/>
      <c r="C73" s="240" t="s">
        <v>103</v>
      </c>
      <c r="D73" s="3" t="s">
        <v>428</v>
      </c>
      <c r="E73" s="358" t="s">
        <v>256</v>
      </c>
      <c r="F73" s="359"/>
      <c r="G73" s="7" t="s">
        <v>203</v>
      </c>
      <c r="H73" s="34">
        <v>0.5</v>
      </c>
      <c r="I73" s="37"/>
      <c r="J73" s="60">
        <f t="shared" si="10"/>
        <v>0</v>
      </c>
      <c r="K73" s="394"/>
      <c r="L73" s="233"/>
      <c r="M73" s="296">
        <v>0.5</v>
      </c>
      <c r="N73" s="37"/>
      <c r="O73" s="33">
        <f t="shared" si="11"/>
        <v>0</v>
      </c>
      <c r="P73" s="420"/>
      <c r="Q73" s="233"/>
      <c r="R73" s="42"/>
    </row>
    <row r="74" spans="1:18" ht="34.5" customHeight="1" x14ac:dyDescent="0.25">
      <c r="A74" s="42"/>
      <c r="B74" s="240" t="s">
        <v>103</v>
      </c>
      <c r="C74" s="8">
        <v>5</v>
      </c>
      <c r="D74" s="123" t="s">
        <v>429</v>
      </c>
      <c r="E74" s="358" t="s">
        <v>371</v>
      </c>
      <c r="F74" s="359"/>
      <c r="G74" s="7" t="s">
        <v>204</v>
      </c>
      <c r="H74" s="34">
        <v>0.5</v>
      </c>
      <c r="I74" s="37"/>
      <c r="J74" s="60">
        <f t="shared" si="10"/>
        <v>0</v>
      </c>
      <c r="K74" s="394"/>
      <c r="L74" s="233"/>
      <c r="M74" s="296">
        <v>0.5</v>
      </c>
      <c r="N74" s="37"/>
      <c r="O74" s="33">
        <f t="shared" si="11"/>
        <v>0</v>
      </c>
      <c r="P74" s="420"/>
      <c r="Q74" s="233"/>
      <c r="R74" s="42"/>
    </row>
    <row r="75" spans="1:18" s="53" customFormat="1" x14ac:dyDescent="0.25">
      <c r="A75" s="52"/>
      <c r="B75" s="242">
        <v>35</v>
      </c>
      <c r="C75" s="401" t="s">
        <v>27</v>
      </c>
      <c r="D75" s="402"/>
      <c r="E75" s="402"/>
      <c r="F75" s="402"/>
      <c r="G75" s="402"/>
      <c r="H75" s="403"/>
      <c r="I75" s="62"/>
      <c r="J75" s="63">
        <f>SUM(J65:J74)</f>
        <v>0</v>
      </c>
      <c r="K75" s="234">
        <f>IF(J75&gt;C74,C74,J75)</f>
        <v>0</v>
      </c>
      <c r="L75" s="235"/>
      <c r="M75" s="236"/>
      <c r="N75" s="236"/>
      <c r="O75" s="56">
        <f>SUM(O65:O74)</f>
        <v>0</v>
      </c>
      <c r="P75" s="237">
        <f>IF(O75&gt;C74,C74,O75)</f>
        <v>0</v>
      </c>
      <c r="Q75" s="238"/>
      <c r="R75" s="52"/>
    </row>
    <row r="76" spans="1:18" ht="21.95" customHeight="1" x14ac:dyDescent="0.25">
      <c r="A76" s="42"/>
      <c r="B76" s="399" t="s">
        <v>175</v>
      </c>
      <c r="C76" s="10" t="s">
        <v>178</v>
      </c>
      <c r="D76" s="3" t="s">
        <v>430</v>
      </c>
      <c r="E76" s="358" t="s">
        <v>374</v>
      </c>
      <c r="F76" s="359"/>
      <c r="G76" s="7" t="s">
        <v>373</v>
      </c>
      <c r="H76" s="34">
        <v>4</v>
      </c>
      <c r="I76" s="37"/>
      <c r="J76" s="60">
        <f t="shared" si="10"/>
        <v>0</v>
      </c>
      <c r="K76" s="394"/>
      <c r="L76" s="233"/>
      <c r="M76" s="57">
        <v>4</v>
      </c>
      <c r="N76" s="37"/>
      <c r="O76" s="33">
        <f t="shared" ref="O76:O78" si="12">M76*N76</f>
        <v>0</v>
      </c>
      <c r="P76" s="420"/>
      <c r="Q76" s="233"/>
      <c r="R76" s="42"/>
    </row>
    <row r="77" spans="1:18" ht="33.6" customHeight="1" x14ac:dyDescent="0.25">
      <c r="A77" s="42"/>
      <c r="B77" s="400"/>
      <c r="C77" s="239" t="s">
        <v>103</v>
      </c>
      <c r="D77" s="123" t="s">
        <v>431</v>
      </c>
      <c r="E77" s="358" t="s">
        <v>176</v>
      </c>
      <c r="F77" s="359"/>
      <c r="G77" s="7" t="s">
        <v>197</v>
      </c>
      <c r="H77" s="34">
        <v>2</v>
      </c>
      <c r="I77" s="37"/>
      <c r="J77" s="60">
        <f t="shared" si="10"/>
        <v>0</v>
      </c>
      <c r="K77" s="394"/>
      <c r="L77" s="233"/>
      <c r="M77" s="57">
        <v>2</v>
      </c>
      <c r="N77" s="37"/>
      <c r="O77" s="33">
        <f t="shared" si="12"/>
        <v>0</v>
      </c>
      <c r="P77" s="420"/>
      <c r="Q77" s="233"/>
      <c r="R77" s="42"/>
    </row>
    <row r="78" spans="1:18" ht="25.5" x14ac:dyDescent="0.25">
      <c r="A78" s="42"/>
      <c r="B78" s="240" t="s">
        <v>103</v>
      </c>
      <c r="C78" s="8">
        <v>10</v>
      </c>
      <c r="D78" s="3" t="s">
        <v>434</v>
      </c>
      <c r="E78" s="358" t="s">
        <v>177</v>
      </c>
      <c r="F78" s="359"/>
      <c r="G78" s="7" t="s">
        <v>112</v>
      </c>
      <c r="H78" s="34">
        <v>1</v>
      </c>
      <c r="I78" s="37"/>
      <c r="J78" s="60">
        <f t="shared" si="10"/>
        <v>0</v>
      </c>
      <c r="K78" s="394"/>
      <c r="L78" s="233"/>
      <c r="M78" s="57">
        <v>1</v>
      </c>
      <c r="N78" s="37"/>
      <c r="O78" s="33">
        <f t="shared" si="12"/>
        <v>0</v>
      </c>
      <c r="P78" s="420"/>
      <c r="Q78" s="233"/>
      <c r="R78" s="42"/>
    </row>
    <row r="79" spans="1:18" s="53" customFormat="1" x14ac:dyDescent="0.25">
      <c r="A79" s="52"/>
      <c r="B79" s="241">
        <v>10</v>
      </c>
      <c r="C79" s="401" t="s">
        <v>27</v>
      </c>
      <c r="D79" s="402"/>
      <c r="E79" s="402"/>
      <c r="F79" s="402"/>
      <c r="G79" s="402"/>
      <c r="H79" s="403"/>
      <c r="I79" s="62"/>
      <c r="J79" s="63">
        <f>SUM(J76:J78)</f>
        <v>0</v>
      </c>
      <c r="K79" s="234">
        <f>IF(J79&gt;C78,C78,J79)</f>
        <v>0</v>
      </c>
      <c r="L79" s="235"/>
      <c r="M79" s="236"/>
      <c r="N79" s="236"/>
      <c r="O79" s="56">
        <f>SUM(O76:O78)</f>
        <v>0</v>
      </c>
      <c r="P79" s="237">
        <f>IF(O79&gt;C78,C78,O79)</f>
        <v>0</v>
      </c>
      <c r="Q79" s="238"/>
      <c r="R79" s="52"/>
    </row>
    <row r="80" spans="1:18" ht="15.75" thickBot="1" x14ac:dyDescent="0.3">
      <c r="A80" s="42"/>
      <c r="B80" s="243"/>
      <c r="C80" s="23"/>
      <c r="D80" s="140"/>
      <c r="E80" s="451"/>
      <c r="F80" s="451"/>
      <c r="G80" s="22"/>
      <c r="H80" s="140"/>
      <c r="I80" s="141"/>
      <c r="J80" s="141"/>
      <c r="K80" s="45"/>
      <c r="L80" s="45"/>
      <c r="M80" s="140"/>
      <c r="N80" s="141"/>
      <c r="O80" s="141"/>
      <c r="P80" s="45"/>
      <c r="Q80" s="45"/>
      <c r="R80" s="42"/>
    </row>
    <row r="81" spans="1:18" s="49" customFormat="1" ht="17.25" thickTop="1" thickBot="1" x14ac:dyDescent="0.3">
      <c r="A81" s="48"/>
      <c r="B81" s="452" t="s">
        <v>243</v>
      </c>
      <c r="C81" s="452"/>
      <c r="D81" s="452"/>
      <c r="E81" s="452"/>
      <c r="F81" s="452"/>
      <c r="G81" s="452"/>
      <c r="H81" s="452"/>
      <c r="I81" s="453"/>
      <c r="J81" s="244">
        <f>J79+J75+J64+J55+J51+J46+J31</f>
        <v>0</v>
      </c>
      <c r="K81" s="245">
        <f>K79+K75+K64+K55+K51+K46+K31</f>
        <v>0</v>
      </c>
      <c r="L81" s="246"/>
      <c r="M81" s="45"/>
      <c r="N81" s="46"/>
      <c r="O81" s="247">
        <f>O79+O75+O64+O55+O51+O46+O31</f>
        <v>0</v>
      </c>
      <c r="P81" s="248">
        <f>P79+P75+P64+P55+P51+P46+P31</f>
        <v>0</v>
      </c>
      <c r="Q81" s="246"/>
      <c r="R81" s="48"/>
    </row>
    <row r="82" spans="1:18" x14ac:dyDescent="0.25">
      <c r="A82" s="42"/>
      <c r="B82" s="42"/>
      <c r="C82" s="18"/>
      <c r="D82" s="43"/>
      <c r="E82" s="43"/>
      <c r="F82" s="43"/>
      <c r="G82" s="44"/>
      <c r="H82" s="43"/>
      <c r="I82" s="21"/>
      <c r="J82" s="21"/>
      <c r="K82" s="42"/>
      <c r="L82" s="42"/>
      <c r="M82" s="43"/>
      <c r="N82" s="21"/>
      <c r="O82" s="21"/>
      <c r="P82" s="42"/>
      <c r="Q82" s="42"/>
    </row>
    <row r="83" spans="1:18" x14ac:dyDescent="0.25">
      <c r="A83" s="42"/>
      <c r="B83" s="42"/>
      <c r="C83" s="18"/>
      <c r="D83" s="43"/>
      <c r="E83" s="43"/>
      <c r="F83" s="43"/>
      <c r="G83" s="44"/>
      <c r="H83" s="43"/>
      <c r="I83" s="21"/>
      <c r="J83" s="21"/>
      <c r="K83" s="42"/>
      <c r="L83" s="42"/>
      <c r="M83" s="43"/>
      <c r="N83" s="21"/>
      <c r="O83" s="21"/>
      <c r="P83" s="42"/>
      <c r="Q83" s="42"/>
    </row>
    <row r="84" spans="1:18" x14ac:dyDescent="0.25">
      <c r="A84" s="42"/>
      <c r="B84" s="42"/>
      <c r="C84" s="18"/>
      <c r="D84" s="43"/>
      <c r="E84" s="43"/>
      <c r="F84" s="43"/>
      <c r="G84" s="44"/>
      <c r="H84" s="43"/>
      <c r="I84" s="21"/>
      <c r="J84" s="21"/>
      <c r="K84" s="42"/>
      <c r="L84" s="42"/>
      <c r="M84" s="43"/>
      <c r="N84" s="21"/>
      <c r="O84" s="21"/>
      <c r="P84" s="42"/>
      <c r="Q84" s="42"/>
    </row>
    <row r="85" spans="1:18" x14ac:dyDescent="0.25">
      <c r="A85" s="42"/>
      <c r="B85" s="42"/>
      <c r="C85" s="18"/>
      <c r="D85" s="43"/>
      <c r="E85" s="43"/>
      <c r="F85" s="43"/>
      <c r="G85" s="44"/>
      <c r="H85" s="43"/>
      <c r="I85" s="22"/>
      <c r="J85" s="21"/>
      <c r="K85" s="42"/>
      <c r="L85" s="42"/>
      <c r="M85" s="43"/>
      <c r="N85" s="22"/>
      <c r="O85" s="21"/>
      <c r="P85" s="42"/>
      <c r="Q85" s="42"/>
    </row>
  </sheetData>
  <sheetProtection algorithmName="SHA-512" hashValue="5ySrA3IOi7Sh5kcQIvTvLhXJjUImKkuOSn+VMbD1qf/T/hxQ7FLrfw1frFqIWq5xwWEu3g9qk2mDsIuQlLfIXg==" saltValue="dgPxtOgZaLq4W+iePrfv5g==" spinCount="100000" sheet="1" objects="1" scenarios="1" selectLockedCells="1"/>
  <mergeCells count="119">
    <mergeCell ref="C75:H75"/>
    <mergeCell ref="E77:F77"/>
    <mergeCell ref="E57:F57"/>
    <mergeCell ref="E59:F59"/>
    <mergeCell ref="E61:F61"/>
    <mergeCell ref="E63:F63"/>
    <mergeCell ref="C56:C61"/>
    <mergeCell ref="D53:D54"/>
    <mergeCell ref="E53:F54"/>
    <mergeCell ref="G53:G54"/>
    <mergeCell ref="H53:H54"/>
    <mergeCell ref="C55:H55"/>
    <mergeCell ref="E71:F71"/>
    <mergeCell ref="E65:F65"/>
    <mergeCell ref="E58:F58"/>
    <mergeCell ref="E60:F60"/>
    <mergeCell ref="E62:F62"/>
    <mergeCell ref="C64:H64"/>
    <mergeCell ref="E80:F80"/>
    <mergeCell ref="B81:I81"/>
    <mergeCell ref="K52:K54"/>
    <mergeCell ref="E76:F76"/>
    <mergeCell ref="E78:F78"/>
    <mergeCell ref="B47:B73"/>
    <mergeCell ref="E72:F72"/>
    <mergeCell ref="E73:F73"/>
    <mergeCell ref="E74:F74"/>
    <mergeCell ref="C65:C72"/>
    <mergeCell ref="E66:F66"/>
    <mergeCell ref="E68:F68"/>
    <mergeCell ref="K56:K62"/>
    <mergeCell ref="K65:K74"/>
    <mergeCell ref="K76:K78"/>
    <mergeCell ref="E69:F69"/>
    <mergeCell ref="E70:F70"/>
    <mergeCell ref="J53:J54"/>
    <mergeCell ref="C79:H79"/>
    <mergeCell ref="E67:F67"/>
    <mergeCell ref="E52:F52"/>
    <mergeCell ref="E56:F56"/>
    <mergeCell ref="K47:K50"/>
    <mergeCell ref="B76:B77"/>
    <mergeCell ref="E25:F25"/>
    <mergeCell ref="E13:F13"/>
    <mergeCell ref="E19:F19"/>
    <mergeCell ref="E21:F21"/>
    <mergeCell ref="E35:F35"/>
    <mergeCell ref="E32:F32"/>
    <mergeCell ref="C31:H31"/>
    <mergeCell ref="E17:F17"/>
    <mergeCell ref="E15:F15"/>
    <mergeCell ref="P65:P74"/>
    <mergeCell ref="P76:P78"/>
    <mergeCell ref="I9:L10"/>
    <mergeCell ref="M9:Q10"/>
    <mergeCell ref="P47:P50"/>
    <mergeCell ref="P52:P54"/>
    <mergeCell ref="M53:M54"/>
    <mergeCell ref="N53:N54"/>
    <mergeCell ref="O53:O54"/>
    <mergeCell ref="Q11:Q12"/>
    <mergeCell ref="P14:P30"/>
    <mergeCell ref="P32:P45"/>
    <mergeCell ref="M11:M12"/>
    <mergeCell ref="N11:P11"/>
    <mergeCell ref="L11:L12"/>
    <mergeCell ref="I11:K11"/>
    <mergeCell ref="I53:I54"/>
    <mergeCell ref="L53:L54"/>
    <mergeCell ref="P56:P62"/>
    <mergeCell ref="K32:K45"/>
    <mergeCell ref="B3:L3"/>
    <mergeCell ref="B5:L5"/>
    <mergeCell ref="E39:F39"/>
    <mergeCell ref="E38:F38"/>
    <mergeCell ref="E36:F36"/>
    <mergeCell ref="C9:E9"/>
    <mergeCell ref="G9:G10"/>
    <mergeCell ref="H9:H10"/>
    <mergeCell ref="D7:J7"/>
    <mergeCell ref="E16:F16"/>
    <mergeCell ref="E24:F24"/>
    <mergeCell ref="E18:F18"/>
    <mergeCell ref="E14:F14"/>
    <mergeCell ref="E20:F20"/>
    <mergeCell ref="G11:G12"/>
    <mergeCell ref="H11:H12"/>
    <mergeCell ref="E23:F23"/>
    <mergeCell ref="E22:F22"/>
    <mergeCell ref="E29:F29"/>
    <mergeCell ref="E28:F28"/>
    <mergeCell ref="C14:C28"/>
    <mergeCell ref="E11:F12"/>
    <mergeCell ref="E30:F30"/>
    <mergeCell ref="E34:F34"/>
    <mergeCell ref="B11:B12"/>
    <mergeCell ref="K14:K30"/>
    <mergeCell ref="C11:C12"/>
    <mergeCell ref="D11:D12"/>
    <mergeCell ref="Q53:Q54"/>
    <mergeCell ref="B14:B44"/>
    <mergeCell ref="C32:C43"/>
    <mergeCell ref="C47:C48"/>
    <mergeCell ref="E48:F48"/>
    <mergeCell ref="E49:F49"/>
    <mergeCell ref="E50:F50"/>
    <mergeCell ref="C51:H51"/>
    <mergeCell ref="E47:F47"/>
    <mergeCell ref="C46:H46"/>
    <mergeCell ref="E45:F45"/>
    <mergeCell ref="E44:F44"/>
    <mergeCell ref="E42:F42"/>
    <mergeCell ref="E40:F40"/>
    <mergeCell ref="E26:F26"/>
    <mergeCell ref="E41:F41"/>
    <mergeCell ref="E43:F43"/>
    <mergeCell ref="E27:F27"/>
    <mergeCell ref="E33:F33"/>
    <mergeCell ref="E37:F37"/>
  </mergeCells>
  <phoneticPr fontId="2" type="noConversion"/>
  <conditionalFormatting sqref="N79">
    <cfRule type="expression" dxfId="4" priority="7">
      <formula>"$I14&gt;=$N14"</formula>
    </cfRule>
  </conditionalFormatting>
  <printOptions horizontalCentered="1"/>
  <pageMargins left="0.27559055118110237" right="0.15748031496062992" top="0.23622047244094491" bottom="0.47244094488188981" header="0.23622047244094491" footer="0.23622047244094491"/>
  <pageSetup paperSize="8" scale="53" fitToHeight="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82"/>
  <sheetViews>
    <sheetView topLeftCell="C14" zoomScale="82" zoomScaleNormal="82" zoomScaleSheetLayoutView="82" zoomScalePageLayoutView="90" workbookViewId="0">
      <selection activeCell="I14" sqref="I14"/>
    </sheetView>
  </sheetViews>
  <sheetFormatPr defaultColWidth="8.85546875" defaultRowHeight="15" x14ac:dyDescent="0.25"/>
  <cols>
    <col min="1" max="1" width="3.5703125" style="39" customWidth="1"/>
    <col min="2" max="2" width="37.85546875" style="13" customWidth="1"/>
    <col min="3" max="3" width="25.5703125" style="13" customWidth="1"/>
    <col min="4" max="4" width="5.5703125" style="13" customWidth="1"/>
    <col min="5" max="5" width="53" style="13" customWidth="1"/>
    <col min="6" max="6" width="18.42578125" style="13" customWidth="1"/>
    <col min="7" max="7" width="15.42578125" style="11" customWidth="1"/>
    <col min="8" max="8" width="9.42578125" style="11" customWidth="1"/>
    <col min="9" max="9" width="15.140625" style="13" customWidth="1"/>
    <col min="10" max="10" width="11.85546875" style="13" customWidth="1"/>
    <col min="11" max="11" width="13.85546875" style="75" customWidth="1"/>
    <col min="12" max="12" width="50" style="13" customWidth="1"/>
    <col min="13" max="13" width="9.42578125" style="11" customWidth="1"/>
    <col min="14" max="14" width="14.140625" style="13" customWidth="1"/>
    <col min="15" max="15" width="13.7109375" style="13" customWidth="1"/>
    <col min="16" max="16" width="12.85546875" style="75" customWidth="1"/>
    <col min="17" max="17" width="50" style="13" customWidth="1"/>
    <col min="18" max="19" width="8.85546875" style="13"/>
    <col min="20" max="20" width="1.42578125" style="13" customWidth="1"/>
    <col min="21" max="16384" width="8.85546875" style="13"/>
  </cols>
  <sheetData>
    <row r="1" spans="2:22" s="39" customFormat="1" x14ac:dyDescent="0.25">
      <c r="G1" s="26"/>
      <c r="H1" s="26"/>
      <c r="K1" s="67"/>
      <c r="M1" s="26"/>
      <c r="P1" s="67"/>
    </row>
    <row r="2" spans="2:22" s="39" customFormat="1" x14ac:dyDescent="0.25">
      <c r="G2" s="26"/>
      <c r="H2" s="26"/>
      <c r="K2" s="67"/>
      <c r="M2" s="26"/>
      <c r="P2" s="67"/>
    </row>
    <row r="3" spans="2:22" s="39" customFormat="1" ht="15.75" x14ac:dyDescent="0.25">
      <c r="C3" s="321" t="s">
        <v>340</v>
      </c>
      <c r="D3" s="321"/>
      <c r="E3" s="321"/>
      <c r="F3" s="321"/>
      <c r="G3" s="321"/>
      <c r="H3" s="321"/>
      <c r="I3" s="321"/>
      <c r="J3" s="321"/>
      <c r="K3" s="321"/>
      <c r="L3" s="321"/>
    </row>
    <row r="4" spans="2:22" s="39" customFormat="1" ht="15.75" x14ac:dyDescent="0.25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2:22" s="39" customFormat="1" ht="15.75" x14ac:dyDescent="0.25">
      <c r="C5" s="321" t="s">
        <v>272</v>
      </c>
      <c r="D5" s="321"/>
      <c r="E5" s="321"/>
      <c r="F5" s="321"/>
      <c r="G5" s="321"/>
      <c r="H5" s="321"/>
      <c r="I5" s="321"/>
      <c r="J5" s="321"/>
      <c r="K5" s="321"/>
      <c r="L5" s="321"/>
    </row>
    <row r="6" spans="2:22" s="39" customFormat="1" x14ac:dyDescent="0.25">
      <c r="C6" s="492"/>
      <c r="D6" s="492"/>
      <c r="E6" s="492"/>
      <c r="F6" s="492"/>
      <c r="G6" s="492"/>
      <c r="H6" s="492"/>
      <c r="I6" s="492"/>
      <c r="J6" s="492"/>
      <c r="K6" s="67"/>
      <c r="P6" s="67"/>
    </row>
    <row r="7" spans="2:22" s="39" customFormat="1" ht="23.1" customHeight="1" x14ac:dyDescent="0.25">
      <c r="C7" s="20" t="str">
        <f>'1.Identificação '!B8</f>
        <v>Nome do candidato:</v>
      </c>
      <c r="E7" s="412">
        <f>'1.Identificação '!C8</f>
        <v>0</v>
      </c>
      <c r="F7" s="412"/>
      <c r="G7" s="412"/>
      <c r="H7" s="412"/>
      <c r="I7" s="412"/>
      <c r="J7" s="412"/>
      <c r="K7" s="67"/>
      <c r="P7" s="67"/>
    </row>
    <row r="8" spans="2:22" s="39" customFormat="1" x14ac:dyDescent="0.25">
      <c r="G8" s="26"/>
      <c r="H8" s="26"/>
      <c r="K8" s="67"/>
      <c r="M8" s="26"/>
      <c r="P8" s="67"/>
    </row>
    <row r="9" spans="2:22" s="39" customFormat="1" x14ac:dyDescent="0.25">
      <c r="B9" s="249"/>
      <c r="C9" s="409" t="s">
        <v>42</v>
      </c>
      <c r="D9" s="491"/>
      <c r="E9" s="491"/>
      <c r="F9" s="250">
        <v>0.42499999999999999</v>
      </c>
      <c r="G9" s="251"/>
      <c r="H9" s="251"/>
      <c r="I9" s="421" t="s">
        <v>287</v>
      </c>
      <c r="J9" s="422"/>
      <c r="K9" s="422"/>
      <c r="L9" s="423"/>
      <c r="M9" s="427" t="s">
        <v>288</v>
      </c>
      <c r="N9" s="428"/>
      <c r="O9" s="428"/>
      <c r="P9" s="428"/>
      <c r="Q9" s="429"/>
    </row>
    <row r="10" spans="2:22" s="39" customFormat="1" x14ac:dyDescent="0.25">
      <c r="B10" s="249"/>
      <c r="C10" s="249"/>
      <c r="D10" s="249"/>
      <c r="E10" s="249"/>
      <c r="F10" s="249"/>
      <c r="G10" s="252"/>
      <c r="H10" s="252"/>
      <c r="I10" s="424"/>
      <c r="J10" s="425"/>
      <c r="K10" s="425"/>
      <c r="L10" s="426"/>
      <c r="M10" s="430"/>
      <c r="N10" s="431"/>
      <c r="O10" s="431"/>
      <c r="P10" s="431"/>
      <c r="Q10" s="432"/>
      <c r="R10" s="20"/>
      <c r="S10" s="20"/>
      <c r="U10" s="20"/>
      <c r="V10" s="20"/>
    </row>
    <row r="11" spans="2:22" x14ac:dyDescent="0.25">
      <c r="B11" s="485" t="s">
        <v>156</v>
      </c>
      <c r="C11" s="485" t="s">
        <v>29</v>
      </c>
      <c r="D11" s="485" t="s">
        <v>30</v>
      </c>
      <c r="E11" s="488" t="s">
        <v>6</v>
      </c>
      <c r="F11" s="488"/>
      <c r="G11" s="485" t="s">
        <v>34</v>
      </c>
      <c r="H11" s="490" t="s">
        <v>10</v>
      </c>
      <c r="I11" s="484" t="s">
        <v>281</v>
      </c>
      <c r="J11" s="484"/>
      <c r="K11" s="484"/>
      <c r="L11" s="484" t="s">
        <v>4</v>
      </c>
      <c r="M11" s="472" t="s">
        <v>10</v>
      </c>
      <c r="N11" s="468" t="s">
        <v>279</v>
      </c>
      <c r="O11" s="468"/>
      <c r="P11" s="468"/>
      <c r="Q11" s="468" t="s">
        <v>280</v>
      </c>
      <c r="R11" s="26"/>
      <c r="S11" s="26"/>
      <c r="T11" s="39"/>
      <c r="U11" s="11"/>
      <c r="V11" s="11"/>
    </row>
    <row r="12" spans="2:22" ht="66.95" customHeight="1" x14ac:dyDescent="0.25">
      <c r="B12" s="485"/>
      <c r="C12" s="485"/>
      <c r="D12" s="485"/>
      <c r="E12" s="489"/>
      <c r="F12" s="489"/>
      <c r="G12" s="485"/>
      <c r="H12" s="490"/>
      <c r="I12" s="59" t="s">
        <v>292</v>
      </c>
      <c r="J12" s="58" t="s">
        <v>15</v>
      </c>
      <c r="K12" s="58" t="s">
        <v>28</v>
      </c>
      <c r="L12" s="484"/>
      <c r="M12" s="472"/>
      <c r="N12" s="36" t="s">
        <v>292</v>
      </c>
      <c r="O12" s="32" t="s">
        <v>15</v>
      </c>
      <c r="P12" s="32" t="s">
        <v>28</v>
      </c>
      <c r="Q12" s="468"/>
      <c r="R12" s="26"/>
      <c r="S12" s="26"/>
      <c r="T12" s="39"/>
      <c r="U12" s="11"/>
      <c r="V12" s="11"/>
    </row>
    <row r="13" spans="2:22" x14ac:dyDescent="0.25">
      <c r="B13" s="2" t="s">
        <v>56</v>
      </c>
      <c r="C13" s="2" t="s">
        <v>57</v>
      </c>
      <c r="D13" s="2" t="s">
        <v>58</v>
      </c>
      <c r="E13" s="485" t="s">
        <v>59</v>
      </c>
      <c r="F13" s="485"/>
      <c r="G13" s="2" t="s">
        <v>60</v>
      </c>
      <c r="H13" s="65" t="s">
        <v>61</v>
      </c>
      <c r="I13" s="58" t="s">
        <v>62</v>
      </c>
      <c r="J13" s="58" t="s">
        <v>32</v>
      </c>
      <c r="K13" s="58" t="s">
        <v>157</v>
      </c>
      <c r="L13" s="58" t="s">
        <v>158</v>
      </c>
      <c r="M13" s="32" t="s">
        <v>282</v>
      </c>
      <c r="N13" s="32" t="s">
        <v>283</v>
      </c>
      <c r="O13" s="32" t="s">
        <v>284</v>
      </c>
      <c r="P13" s="32" t="s">
        <v>285</v>
      </c>
      <c r="Q13" s="32" t="s">
        <v>286</v>
      </c>
      <c r="R13" s="26"/>
      <c r="S13" s="26"/>
      <c r="T13" s="39"/>
      <c r="U13" s="11"/>
      <c r="V13" s="11"/>
    </row>
    <row r="14" spans="2:22" ht="21.95" customHeight="1" x14ac:dyDescent="0.25">
      <c r="B14" s="481" t="s">
        <v>207</v>
      </c>
      <c r="C14" s="12" t="s">
        <v>227</v>
      </c>
      <c r="D14" s="124" t="s">
        <v>92</v>
      </c>
      <c r="E14" s="475" t="s">
        <v>108</v>
      </c>
      <c r="F14" s="475">
        <v>0.5</v>
      </c>
      <c r="G14" s="7" t="s">
        <v>109</v>
      </c>
      <c r="H14" s="7">
        <v>1</v>
      </c>
      <c r="I14" s="37"/>
      <c r="J14" s="61">
        <f>H14*I14</f>
        <v>0</v>
      </c>
      <c r="K14" s="482"/>
      <c r="L14" s="37"/>
      <c r="M14" s="57">
        <v>1</v>
      </c>
      <c r="N14" s="37"/>
      <c r="O14" s="55">
        <f>M14*N14</f>
        <v>0</v>
      </c>
      <c r="P14" s="470"/>
      <c r="Q14" s="37"/>
      <c r="R14" s="26"/>
      <c r="S14" s="26"/>
      <c r="T14" s="39"/>
      <c r="U14" s="11"/>
      <c r="V14" s="11"/>
    </row>
    <row r="15" spans="2:22" ht="24.95" customHeight="1" x14ac:dyDescent="0.25">
      <c r="B15" s="481"/>
      <c r="C15" s="78" t="s">
        <v>104</v>
      </c>
      <c r="D15" s="124" t="s">
        <v>93</v>
      </c>
      <c r="E15" s="475" t="s">
        <v>375</v>
      </c>
      <c r="F15" s="475"/>
      <c r="G15" s="7" t="s">
        <v>109</v>
      </c>
      <c r="H15" s="7">
        <v>1.5</v>
      </c>
      <c r="I15" s="37"/>
      <c r="J15" s="61">
        <f>H15*I15</f>
        <v>0</v>
      </c>
      <c r="K15" s="482"/>
      <c r="L15" s="37"/>
      <c r="M15" s="57">
        <v>1.5</v>
      </c>
      <c r="N15" s="37"/>
      <c r="O15" s="55">
        <f>M15*N15</f>
        <v>0</v>
      </c>
      <c r="P15" s="470"/>
      <c r="Q15" s="37"/>
      <c r="R15" s="26"/>
      <c r="S15" s="26"/>
      <c r="T15" s="39"/>
      <c r="U15" s="11"/>
      <c r="V15" s="11"/>
    </row>
    <row r="16" spans="2:22" ht="24.95" customHeight="1" x14ac:dyDescent="0.25">
      <c r="B16" s="481"/>
      <c r="C16" s="78"/>
      <c r="D16" s="12" t="s">
        <v>94</v>
      </c>
      <c r="E16" s="476" t="s">
        <v>376</v>
      </c>
      <c r="F16" s="477"/>
      <c r="G16" s="7" t="s">
        <v>109</v>
      </c>
      <c r="H16" s="7">
        <v>2</v>
      </c>
      <c r="I16" s="37"/>
      <c r="J16" s="61">
        <f>H16*I16</f>
        <v>0</v>
      </c>
      <c r="K16" s="482"/>
      <c r="L16" s="37"/>
      <c r="M16" s="57">
        <v>2</v>
      </c>
      <c r="N16" s="37"/>
      <c r="O16" s="55">
        <f>M16*N16</f>
        <v>0</v>
      </c>
      <c r="P16" s="470"/>
      <c r="Q16" s="37"/>
      <c r="R16" s="26"/>
      <c r="S16" s="26"/>
      <c r="T16" s="39"/>
      <c r="U16" s="11"/>
      <c r="V16" s="11"/>
    </row>
    <row r="17" spans="2:22" ht="25.5" x14ac:dyDescent="0.25">
      <c r="B17" s="481"/>
      <c r="C17" s="78">
        <v>30</v>
      </c>
      <c r="D17" s="7" t="s">
        <v>82</v>
      </c>
      <c r="E17" s="475" t="s">
        <v>210</v>
      </c>
      <c r="F17" s="475">
        <v>0.5</v>
      </c>
      <c r="G17" s="7" t="s">
        <v>111</v>
      </c>
      <c r="H17" s="7">
        <v>0.5</v>
      </c>
      <c r="I17" s="37"/>
      <c r="J17" s="61">
        <f>H17*I17</f>
        <v>0</v>
      </c>
      <c r="K17" s="482"/>
      <c r="L17" s="37"/>
      <c r="M17" s="57">
        <v>0.5</v>
      </c>
      <c r="N17" s="37"/>
      <c r="O17" s="55">
        <f>M17*N17</f>
        <v>0</v>
      </c>
      <c r="P17" s="470"/>
      <c r="Q17" s="37"/>
      <c r="R17" s="26"/>
      <c r="S17" s="26"/>
      <c r="T17" s="39"/>
      <c r="U17" s="11"/>
      <c r="V17" s="11"/>
    </row>
    <row r="18" spans="2:22" x14ac:dyDescent="0.25">
      <c r="B18" s="481"/>
      <c r="C18" s="478" t="s">
        <v>43</v>
      </c>
      <c r="D18" s="479"/>
      <c r="E18" s="479"/>
      <c r="F18" s="479"/>
      <c r="G18" s="479"/>
      <c r="H18" s="480"/>
      <c r="I18" s="82"/>
      <c r="J18" s="83">
        <f>SUM(J14:J17)</f>
        <v>0</v>
      </c>
      <c r="K18" s="84">
        <f>IF(J18&gt;C17,C17,J18)</f>
        <v>0</v>
      </c>
      <c r="L18" s="85"/>
      <c r="M18" s="253"/>
      <c r="N18" s="254"/>
      <c r="O18" s="87">
        <f>SUM(O14:O17)</f>
        <v>0</v>
      </c>
      <c r="P18" s="88">
        <f>IF(O18&gt;C17,C17,O18)</f>
        <v>0</v>
      </c>
      <c r="Q18" s="89"/>
      <c r="R18" s="26"/>
      <c r="S18" s="26"/>
      <c r="T18" s="39"/>
      <c r="U18" s="11"/>
      <c r="V18" s="11"/>
    </row>
    <row r="19" spans="2:22" ht="25.5" x14ac:dyDescent="0.25">
      <c r="B19" s="481"/>
      <c r="C19" s="12" t="s">
        <v>206</v>
      </c>
      <c r="D19" s="7" t="s">
        <v>395</v>
      </c>
      <c r="E19" s="475" t="s">
        <v>105</v>
      </c>
      <c r="F19" s="475">
        <v>1</v>
      </c>
      <c r="G19" s="7" t="s">
        <v>106</v>
      </c>
      <c r="H19" s="7">
        <v>3</v>
      </c>
      <c r="I19" s="37"/>
      <c r="J19" s="61">
        <f>H19*I19</f>
        <v>0</v>
      </c>
      <c r="K19" s="482"/>
      <c r="L19" s="37"/>
      <c r="M19" s="57">
        <v>3</v>
      </c>
      <c r="N19" s="37"/>
      <c r="O19" s="55">
        <f>M19*N19</f>
        <v>0</v>
      </c>
      <c r="P19" s="470"/>
      <c r="Q19" s="37"/>
      <c r="R19" s="26"/>
      <c r="S19" s="39"/>
      <c r="T19" s="39"/>
      <c r="U19" s="11"/>
    </row>
    <row r="20" spans="2:22" x14ac:dyDescent="0.25">
      <c r="B20" s="481"/>
      <c r="C20" s="12"/>
      <c r="D20" s="7" t="s">
        <v>83</v>
      </c>
      <c r="E20" s="476" t="s">
        <v>415</v>
      </c>
      <c r="F20" s="477"/>
      <c r="G20" s="7" t="s">
        <v>419</v>
      </c>
      <c r="H20" s="7">
        <v>1.5</v>
      </c>
      <c r="I20" s="37"/>
      <c r="J20" s="61">
        <f>H20*I20</f>
        <v>0</v>
      </c>
      <c r="K20" s="482"/>
      <c r="L20" s="305"/>
      <c r="M20" s="57">
        <v>1.5</v>
      </c>
      <c r="N20" s="37"/>
      <c r="O20" s="55">
        <f>M20*N20</f>
        <v>0</v>
      </c>
      <c r="P20" s="470"/>
      <c r="Q20" s="37"/>
      <c r="R20" s="26"/>
      <c r="S20" s="39"/>
      <c r="T20" s="39"/>
      <c r="U20" s="11"/>
    </row>
    <row r="21" spans="2:22" ht="30.6" customHeight="1" x14ac:dyDescent="0.25">
      <c r="B21" s="481"/>
      <c r="C21" s="78" t="s">
        <v>104</v>
      </c>
      <c r="D21" s="474" t="s">
        <v>84</v>
      </c>
      <c r="E21" s="475" t="s">
        <v>420</v>
      </c>
      <c r="F21" s="475"/>
      <c r="G21" s="474" t="s">
        <v>107</v>
      </c>
      <c r="H21" s="474">
        <v>0.5</v>
      </c>
      <c r="I21" s="434"/>
      <c r="J21" s="456">
        <f>H21*I21</f>
        <v>0</v>
      </c>
      <c r="K21" s="482"/>
      <c r="L21" s="434"/>
      <c r="M21" s="433">
        <v>0.5</v>
      </c>
      <c r="N21" s="467"/>
      <c r="O21" s="436">
        <f>M21*N21</f>
        <v>0</v>
      </c>
      <c r="P21" s="470"/>
      <c r="Q21" s="434"/>
      <c r="R21" s="26"/>
      <c r="S21" s="39"/>
      <c r="T21" s="39"/>
      <c r="U21" s="11"/>
    </row>
    <row r="22" spans="2:22" x14ac:dyDescent="0.25">
      <c r="B22" s="78" t="s">
        <v>103</v>
      </c>
      <c r="C22" s="78">
        <v>20</v>
      </c>
      <c r="D22" s="474"/>
      <c r="E22" s="475"/>
      <c r="F22" s="475"/>
      <c r="G22" s="474"/>
      <c r="H22" s="474"/>
      <c r="I22" s="435"/>
      <c r="J22" s="456"/>
      <c r="K22" s="482"/>
      <c r="L22" s="435"/>
      <c r="M22" s="433"/>
      <c r="N22" s="467"/>
      <c r="O22" s="436"/>
      <c r="P22" s="470"/>
      <c r="Q22" s="435"/>
      <c r="R22" s="26"/>
      <c r="S22" s="39"/>
      <c r="T22" s="39"/>
      <c r="U22" s="11"/>
    </row>
    <row r="23" spans="2:22" x14ac:dyDescent="0.25">
      <c r="B23" s="78">
        <v>50</v>
      </c>
      <c r="C23" s="478" t="s">
        <v>43</v>
      </c>
      <c r="D23" s="479"/>
      <c r="E23" s="479"/>
      <c r="F23" s="479"/>
      <c r="G23" s="479"/>
      <c r="H23" s="480"/>
      <c r="I23" s="82"/>
      <c r="J23" s="83">
        <f>SUM(J19:J22)</f>
        <v>0</v>
      </c>
      <c r="K23" s="84">
        <f>IF(J23&gt;C22,C22,J23)</f>
        <v>0</v>
      </c>
      <c r="L23" s="86"/>
      <c r="M23" s="254"/>
      <c r="N23" s="254"/>
      <c r="O23" s="87">
        <f>SUM(O19:O22)</f>
        <v>0</v>
      </c>
      <c r="P23" s="88">
        <f>IF(O23&gt;C22,C22,O23)</f>
        <v>0</v>
      </c>
      <c r="Q23" s="90"/>
      <c r="R23" s="26"/>
      <c r="S23" s="39"/>
      <c r="T23" s="39"/>
      <c r="U23" s="11"/>
    </row>
    <row r="24" spans="2:22" ht="36" customHeight="1" x14ac:dyDescent="0.25">
      <c r="B24" s="473" t="s">
        <v>209</v>
      </c>
      <c r="C24" s="12" t="s">
        <v>213</v>
      </c>
      <c r="D24" s="124" t="s">
        <v>85</v>
      </c>
      <c r="E24" s="475" t="s">
        <v>211</v>
      </c>
      <c r="F24" s="475"/>
      <c r="G24" s="7" t="s">
        <v>112</v>
      </c>
      <c r="H24" s="7">
        <v>0.75</v>
      </c>
      <c r="I24" s="37"/>
      <c r="J24" s="61">
        <f>H24*I24</f>
        <v>0</v>
      </c>
      <c r="K24" s="482"/>
      <c r="L24" s="37"/>
      <c r="M24" s="57">
        <v>0.75</v>
      </c>
      <c r="N24" s="37"/>
      <c r="O24" s="55">
        <f>M24*N24</f>
        <v>0</v>
      </c>
      <c r="P24" s="470"/>
      <c r="Q24" s="37"/>
      <c r="R24" s="26"/>
      <c r="S24" s="26"/>
      <c r="T24" s="39"/>
      <c r="U24" s="11"/>
      <c r="V24" s="11"/>
    </row>
    <row r="25" spans="2:22" ht="24.95" customHeight="1" x14ac:dyDescent="0.25">
      <c r="B25" s="473"/>
      <c r="C25" s="78" t="s">
        <v>205</v>
      </c>
      <c r="D25" s="124" t="s">
        <v>86</v>
      </c>
      <c r="E25" s="475" t="s">
        <v>396</v>
      </c>
      <c r="F25" s="475"/>
      <c r="G25" s="7" t="s">
        <v>398</v>
      </c>
      <c r="H25" s="7">
        <v>0.75</v>
      </c>
      <c r="I25" s="37"/>
      <c r="J25" s="60">
        <f>H25*I25</f>
        <v>0</v>
      </c>
      <c r="K25" s="482"/>
      <c r="L25" s="37"/>
      <c r="M25" s="57">
        <v>0.75</v>
      </c>
      <c r="N25" s="37"/>
      <c r="O25" s="33">
        <f>M25*N25</f>
        <v>0</v>
      </c>
      <c r="P25" s="470"/>
      <c r="Q25" s="308"/>
      <c r="R25" s="26"/>
      <c r="S25" s="26"/>
      <c r="T25" s="39"/>
      <c r="U25" s="11"/>
      <c r="V25" s="11"/>
    </row>
    <row r="26" spans="2:22" ht="24.95" customHeight="1" x14ac:dyDescent="0.25">
      <c r="B26" s="473"/>
      <c r="C26" s="78">
        <v>20</v>
      </c>
      <c r="D26" s="124" t="s">
        <v>87</v>
      </c>
      <c r="E26" s="475" t="s">
        <v>397</v>
      </c>
      <c r="F26" s="475"/>
      <c r="G26" s="76" t="s">
        <v>399</v>
      </c>
      <c r="H26" s="7">
        <v>2</v>
      </c>
      <c r="I26" s="37"/>
      <c r="J26" s="60">
        <f>H26*I26</f>
        <v>0</v>
      </c>
      <c r="K26" s="482"/>
      <c r="L26" s="37"/>
      <c r="M26" s="57">
        <v>2</v>
      </c>
      <c r="N26" s="37"/>
      <c r="O26" s="33">
        <f>M26*N26</f>
        <v>0</v>
      </c>
      <c r="P26" s="470"/>
      <c r="Q26" s="308"/>
      <c r="R26" s="26"/>
      <c r="S26" s="26"/>
      <c r="T26" s="39"/>
      <c r="U26" s="11"/>
      <c r="V26" s="11"/>
    </row>
    <row r="27" spans="2:22" x14ac:dyDescent="0.25">
      <c r="B27" s="473"/>
      <c r="C27" s="478" t="s">
        <v>43</v>
      </c>
      <c r="D27" s="479"/>
      <c r="E27" s="479"/>
      <c r="F27" s="479"/>
      <c r="G27" s="479"/>
      <c r="H27" s="480"/>
      <c r="I27" s="82"/>
      <c r="J27" s="83">
        <f>SUM(J24:J26)</f>
        <v>0</v>
      </c>
      <c r="K27" s="84">
        <f>IF(J27&gt;C26,C26,J27)</f>
        <v>0</v>
      </c>
      <c r="L27" s="85"/>
      <c r="M27" s="253"/>
      <c r="N27" s="254"/>
      <c r="O27" s="87">
        <f>SUM(O24:O26)</f>
        <v>0</v>
      </c>
      <c r="P27" s="88">
        <f>IF(O27&gt;C26,C26,O27)</f>
        <v>0</v>
      </c>
      <c r="Q27" s="89"/>
      <c r="R27" s="26"/>
      <c r="S27" s="26"/>
      <c r="T27" s="39"/>
      <c r="U27" s="11"/>
      <c r="V27" s="11"/>
    </row>
    <row r="28" spans="2:22" ht="38.25" x14ac:dyDescent="0.25">
      <c r="B28" s="473"/>
      <c r="C28" s="12" t="s">
        <v>246</v>
      </c>
      <c r="D28" s="7" t="s">
        <v>217</v>
      </c>
      <c r="E28" s="475" t="s">
        <v>208</v>
      </c>
      <c r="F28" s="475"/>
      <c r="G28" s="7" t="s">
        <v>196</v>
      </c>
      <c r="H28" s="7">
        <v>1</v>
      </c>
      <c r="I28" s="37"/>
      <c r="J28" s="61">
        <f>H28*I28</f>
        <v>0</v>
      </c>
      <c r="K28" s="482"/>
      <c r="L28" s="37"/>
      <c r="M28" s="57">
        <v>1</v>
      </c>
      <c r="N28" s="37"/>
      <c r="O28" s="55">
        <f>M28*N28</f>
        <v>0</v>
      </c>
      <c r="P28" s="470"/>
      <c r="Q28" s="37"/>
      <c r="R28" s="26"/>
      <c r="S28" s="26"/>
      <c r="T28" s="39"/>
      <c r="U28" s="11"/>
      <c r="V28" s="11"/>
    </row>
    <row r="29" spans="2:22" ht="31.5" customHeight="1" x14ac:dyDescent="0.25">
      <c r="B29" s="473"/>
      <c r="C29" s="78" t="s">
        <v>104</v>
      </c>
      <c r="D29" s="7" t="s">
        <v>218</v>
      </c>
      <c r="E29" s="475" t="s">
        <v>214</v>
      </c>
      <c r="F29" s="475"/>
      <c r="G29" s="7" t="s">
        <v>196</v>
      </c>
      <c r="H29" s="7">
        <v>0.5</v>
      </c>
      <c r="I29" s="37"/>
      <c r="J29" s="61">
        <f>H29*I29</f>
        <v>0</v>
      </c>
      <c r="K29" s="482"/>
      <c r="L29" s="37"/>
      <c r="M29" s="57">
        <v>0.5</v>
      </c>
      <c r="N29" s="37"/>
      <c r="O29" s="55">
        <f>M29*N29</f>
        <v>0</v>
      </c>
      <c r="P29" s="470"/>
      <c r="Q29" s="37"/>
      <c r="R29" s="26"/>
      <c r="S29" s="26"/>
      <c r="T29" s="39"/>
      <c r="U29" s="11"/>
      <c r="V29" s="11"/>
    </row>
    <row r="30" spans="2:22" ht="36.6" customHeight="1" x14ac:dyDescent="0.25">
      <c r="B30" s="78" t="s">
        <v>103</v>
      </c>
      <c r="C30" s="78">
        <v>15</v>
      </c>
      <c r="D30" s="7" t="s">
        <v>220</v>
      </c>
      <c r="E30" s="475" t="s">
        <v>247</v>
      </c>
      <c r="F30" s="475"/>
      <c r="G30" s="7" t="s">
        <v>196</v>
      </c>
      <c r="H30" s="7">
        <v>1.5</v>
      </c>
      <c r="I30" s="37"/>
      <c r="J30" s="61">
        <f>H30*I30</f>
        <v>0</v>
      </c>
      <c r="K30" s="482"/>
      <c r="L30" s="37"/>
      <c r="M30" s="57">
        <v>1.5</v>
      </c>
      <c r="N30" s="37"/>
      <c r="O30" s="55">
        <f>M30*N30</f>
        <v>0</v>
      </c>
      <c r="P30" s="470"/>
      <c r="Q30" s="37"/>
      <c r="R30" s="26"/>
      <c r="S30" s="26"/>
      <c r="T30" s="39"/>
      <c r="U30" s="11"/>
      <c r="V30" s="11"/>
    </row>
    <row r="31" spans="2:22" x14ac:dyDescent="0.25">
      <c r="B31" s="78">
        <v>35</v>
      </c>
      <c r="C31" s="478" t="s">
        <v>43</v>
      </c>
      <c r="D31" s="479"/>
      <c r="E31" s="479"/>
      <c r="F31" s="479"/>
      <c r="G31" s="479"/>
      <c r="H31" s="480"/>
      <c r="I31" s="82"/>
      <c r="J31" s="83">
        <f>SUM(J28:J30)</f>
        <v>0</v>
      </c>
      <c r="K31" s="84">
        <f>IF(J31&gt;C30,C30,J31)</f>
        <v>0</v>
      </c>
      <c r="L31" s="85"/>
      <c r="M31" s="253"/>
      <c r="N31" s="254"/>
      <c r="O31" s="87">
        <f>SUM(O28:O30)</f>
        <v>0</v>
      </c>
      <c r="P31" s="88">
        <f>IF(O31&gt;C30,C30,O31)</f>
        <v>0</v>
      </c>
      <c r="Q31" s="89"/>
      <c r="R31" s="26"/>
      <c r="S31" s="26"/>
      <c r="T31" s="39"/>
      <c r="U31" s="11"/>
      <c r="V31" s="11"/>
    </row>
    <row r="32" spans="2:22" ht="23.45" customHeight="1" x14ac:dyDescent="0.25">
      <c r="B32" s="481" t="s">
        <v>245</v>
      </c>
      <c r="C32" s="399" t="s">
        <v>248</v>
      </c>
      <c r="D32" s="7" t="s">
        <v>221</v>
      </c>
      <c r="E32" s="475" t="s">
        <v>215</v>
      </c>
      <c r="F32" s="76" t="s">
        <v>228</v>
      </c>
      <c r="G32" s="7" t="s">
        <v>112</v>
      </c>
      <c r="H32" s="7">
        <v>0.25</v>
      </c>
      <c r="I32" s="37"/>
      <c r="J32" s="61">
        <f>H32*I32</f>
        <v>0</v>
      </c>
      <c r="K32" s="444"/>
      <c r="L32" s="37"/>
      <c r="M32" s="57">
        <v>0.25</v>
      </c>
      <c r="N32" s="37"/>
      <c r="O32" s="55">
        <f>M32*N32</f>
        <v>0</v>
      </c>
      <c r="P32" s="437"/>
      <c r="Q32" s="37"/>
      <c r="R32" s="26"/>
      <c r="S32" s="26"/>
      <c r="T32" s="39"/>
      <c r="U32" s="11"/>
      <c r="V32" s="11"/>
    </row>
    <row r="33" spans="1:22" x14ac:dyDescent="0.25">
      <c r="B33" s="481"/>
      <c r="C33" s="487"/>
      <c r="D33" s="7" t="s">
        <v>224</v>
      </c>
      <c r="E33" s="475"/>
      <c r="F33" s="76" t="s">
        <v>229</v>
      </c>
      <c r="G33" s="7" t="s">
        <v>112</v>
      </c>
      <c r="H33" s="7">
        <v>0.5</v>
      </c>
      <c r="I33" s="37"/>
      <c r="J33" s="61">
        <f>H33*I33</f>
        <v>0</v>
      </c>
      <c r="K33" s="483"/>
      <c r="L33" s="37"/>
      <c r="M33" s="57">
        <v>0.5</v>
      </c>
      <c r="N33" s="37"/>
      <c r="O33" s="55">
        <f>M33*N33</f>
        <v>0</v>
      </c>
      <c r="P33" s="469"/>
      <c r="Q33" s="37"/>
      <c r="R33" s="26"/>
      <c r="S33" s="26"/>
      <c r="T33" s="39"/>
      <c r="U33" s="11"/>
      <c r="V33" s="11"/>
    </row>
    <row r="34" spans="1:22" ht="25.5" x14ac:dyDescent="0.25">
      <c r="B34" s="481"/>
      <c r="C34" s="78" t="s">
        <v>104</v>
      </c>
      <c r="D34" s="7" t="s">
        <v>257</v>
      </c>
      <c r="E34" s="475" t="s">
        <v>216</v>
      </c>
      <c r="F34" s="76" t="s">
        <v>228</v>
      </c>
      <c r="G34" s="7" t="s">
        <v>112</v>
      </c>
      <c r="H34" s="7">
        <v>0.25</v>
      </c>
      <c r="I34" s="37"/>
      <c r="J34" s="61">
        <f>H34*I34</f>
        <v>0</v>
      </c>
      <c r="K34" s="483"/>
      <c r="L34" s="37"/>
      <c r="M34" s="57">
        <v>0.25</v>
      </c>
      <c r="N34" s="37"/>
      <c r="O34" s="55">
        <f>M34*N34</f>
        <v>0</v>
      </c>
      <c r="P34" s="469"/>
      <c r="Q34" s="37"/>
      <c r="R34" s="26"/>
      <c r="S34" s="26"/>
      <c r="T34" s="39"/>
      <c r="U34" s="11"/>
      <c r="V34" s="11"/>
    </row>
    <row r="35" spans="1:22" x14ac:dyDescent="0.25">
      <c r="B35" s="481"/>
      <c r="C35" s="78">
        <v>7</v>
      </c>
      <c r="D35" s="7" t="s">
        <v>258</v>
      </c>
      <c r="E35" s="475"/>
      <c r="F35" s="76" t="s">
        <v>229</v>
      </c>
      <c r="G35" s="7" t="s">
        <v>112</v>
      </c>
      <c r="H35" s="7">
        <v>0.5</v>
      </c>
      <c r="I35" s="37"/>
      <c r="J35" s="61">
        <f>H35*I35</f>
        <v>0</v>
      </c>
      <c r="K35" s="445"/>
      <c r="L35" s="37"/>
      <c r="M35" s="57">
        <v>0.5</v>
      </c>
      <c r="N35" s="37"/>
      <c r="O35" s="55">
        <f>M35*N35</f>
        <v>0</v>
      </c>
      <c r="P35" s="438"/>
      <c r="Q35" s="37"/>
      <c r="R35" s="26"/>
      <c r="S35" s="26"/>
      <c r="T35" s="39"/>
      <c r="U35" s="11"/>
      <c r="V35" s="11"/>
    </row>
    <row r="36" spans="1:22" x14ac:dyDescent="0.25">
      <c r="B36" s="481"/>
      <c r="C36" s="478" t="s">
        <v>43</v>
      </c>
      <c r="D36" s="479"/>
      <c r="E36" s="479"/>
      <c r="F36" s="479"/>
      <c r="G36" s="479"/>
      <c r="H36" s="480"/>
      <c r="I36" s="82"/>
      <c r="J36" s="83">
        <f>SUM(J32:J35)</f>
        <v>0</v>
      </c>
      <c r="K36" s="84">
        <f>IF(J36&gt;C35,C35,J36)</f>
        <v>0</v>
      </c>
      <c r="L36" s="85"/>
      <c r="M36" s="253"/>
      <c r="N36" s="254"/>
      <c r="O36" s="87">
        <f>SUM(O32:O35)</f>
        <v>0</v>
      </c>
      <c r="P36" s="88">
        <f>IF(O36&gt;C35,C35,O36)</f>
        <v>0</v>
      </c>
      <c r="Q36" s="89"/>
      <c r="R36" s="26"/>
      <c r="S36" s="26"/>
      <c r="T36" s="39"/>
      <c r="U36" s="11"/>
      <c r="V36" s="11"/>
    </row>
    <row r="37" spans="1:22" ht="55.5" customHeight="1" x14ac:dyDescent="0.25">
      <c r="B37" s="481"/>
      <c r="C37" s="12" t="s">
        <v>219</v>
      </c>
      <c r="D37" s="7" t="s">
        <v>416</v>
      </c>
      <c r="E37" s="475" t="s">
        <v>222</v>
      </c>
      <c r="F37" s="475"/>
      <c r="G37" s="7" t="s">
        <v>197</v>
      </c>
      <c r="H37" s="7">
        <v>0.75</v>
      </c>
      <c r="I37" s="37"/>
      <c r="J37" s="61">
        <f>H37*I37</f>
        <v>0</v>
      </c>
      <c r="K37" s="77"/>
      <c r="L37" s="37"/>
      <c r="M37" s="57">
        <v>0.75</v>
      </c>
      <c r="N37" s="37"/>
      <c r="O37" s="68">
        <f>M37*N37</f>
        <v>0</v>
      </c>
      <c r="P37" s="437"/>
      <c r="Q37" s="37"/>
      <c r="R37" s="26"/>
      <c r="S37" s="26"/>
      <c r="T37" s="39"/>
      <c r="U37" s="11"/>
      <c r="V37" s="11"/>
    </row>
    <row r="38" spans="1:22" ht="25.5" x14ac:dyDescent="0.25">
      <c r="B38" s="481"/>
      <c r="C38" s="78" t="s">
        <v>104</v>
      </c>
      <c r="D38" s="474" t="s">
        <v>417</v>
      </c>
      <c r="E38" s="475" t="s">
        <v>223</v>
      </c>
      <c r="F38" s="475"/>
      <c r="G38" s="474" t="s">
        <v>197</v>
      </c>
      <c r="H38" s="474">
        <v>1</v>
      </c>
      <c r="I38" s="467"/>
      <c r="J38" s="456">
        <f>H38*I38</f>
        <v>0</v>
      </c>
      <c r="K38" s="484"/>
      <c r="L38" s="434"/>
      <c r="M38" s="433">
        <v>1</v>
      </c>
      <c r="N38" s="467"/>
      <c r="O38" s="471">
        <f>M38*N38</f>
        <v>0</v>
      </c>
      <c r="P38" s="469"/>
      <c r="Q38" s="434"/>
      <c r="R38" s="26"/>
      <c r="S38" s="26"/>
      <c r="T38" s="39"/>
      <c r="U38" s="11"/>
      <c r="V38" s="11"/>
    </row>
    <row r="39" spans="1:22" x14ac:dyDescent="0.25">
      <c r="B39" s="481"/>
      <c r="C39" s="78">
        <v>5</v>
      </c>
      <c r="D39" s="474"/>
      <c r="E39" s="475"/>
      <c r="F39" s="475"/>
      <c r="G39" s="474"/>
      <c r="H39" s="474"/>
      <c r="I39" s="467"/>
      <c r="J39" s="456"/>
      <c r="K39" s="484"/>
      <c r="L39" s="435"/>
      <c r="M39" s="433"/>
      <c r="N39" s="467"/>
      <c r="O39" s="471"/>
      <c r="P39" s="438"/>
      <c r="Q39" s="435"/>
      <c r="R39" s="26"/>
      <c r="S39" s="26"/>
      <c r="T39" s="39"/>
      <c r="U39" s="11"/>
      <c r="V39" s="11"/>
    </row>
    <row r="40" spans="1:22" x14ac:dyDescent="0.25">
      <c r="B40" s="481"/>
      <c r="C40" s="478" t="s">
        <v>43</v>
      </c>
      <c r="D40" s="479"/>
      <c r="E40" s="479"/>
      <c r="F40" s="479"/>
      <c r="G40" s="479"/>
      <c r="H40" s="480"/>
      <c r="I40" s="82"/>
      <c r="J40" s="83">
        <f>SUM(J37:J39)</f>
        <v>0</v>
      </c>
      <c r="K40" s="84">
        <f>IF(J40&gt;C39,C39,J40)</f>
        <v>0</v>
      </c>
      <c r="L40" s="85"/>
      <c r="M40" s="253"/>
      <c r="N40" s="254"/>
      <c r="O40" s="87">
        <f>SUM(O37:O39)</f>
        <v>0</v>
      </c>
      <c r="P40" s="88">
        <f>IF(O40&gt;C39,C39,O40)</f>
        <v>0</v>
      </c>
      <c r="Q40" s="89"/>
      <c r="R40" s="26"/>
      <c r="S40" s="26"/>
      <c r="T40" s="39"/>
      <c r="U40" s="11"/>
      <c r="V40" s="11"/>
    </row>
    <row r="41" spans="1:22" ht="25.5" x14ac:dyDescent="0.25">
      <c r="B41" s="481"/>
      <c r="C41" s="7" t="s">
        <v>349</v>
      </c>
      <c r="D41" s="474" t="s">
        <v>418</v>
      </c>
      <c r="E41" s="475" t="s">
        <v>225</v>
      </c>
      <c r="F41" s="475"/>
      <c r="G41" s="474" t="s">
        <v>112</v>
      </c>
      <c r="H41" s="474">
        <v>0.5</v>
      </c>
      <c r="I41" s="467"/>
      <c r="J41" s="456">
        <f>H41*I41</f>
        <v>0</v>
      </c>
      <c r="K41" s="484"/>
      <c r="L41" s="434"/>
      <c r="M41" s="433">
        <v>0.5</v>
      </c>
      <c r="N41" s="467"/>
      <c r="O41" s="436">
        <f>M41*N41</f>
        <v>0</v>
      </c>
      <c r="P41" s="468"/>
      <c r="Q41" s="434"/>
      <c r="R41" s="26"/>
      <c r="S41" s="26"/>
      <c r="T41" s="39"/>
      <c r="U41" s="11"/>
      <c r="V41" s="11"/>
    </row>
    <row r="42" spans="1:22" x14ac:dyDescent="0.25">
      <c r="B42" s="78" t="s">
        <v>103</v>
      </c>
      <c r="C42" s="78">
        <v>3</v>
      </c>
      <c r="D42" s="474"/>
      <c r="E42" s="475"/>
      <c r="F42" s="475"/>
      <c r="G42" s="474"/>
      <c r="H42" s="474"/>
      <c r="I42" s="467"/>
      <c r="J42" s="456"/>
      <c r="K42" s="484"/>
      <c r="L42" s="435"/>
      <c r="M42" s="433"/>
      <c r="N42" s="467"/>
      <c r="O42" s="436"/>
      <c r="P42" s="468"/>
      <c r="Q42" s="435"/>
      <c r="R42" s="26"/>
      <c r="S42" s="26"/>
      <c r="T42" s="39"/>
      <c r="U42" s="11"/>
      <c r="V42" s="11"/>
    </row>
    <row r="43" spans="1:22" x14ac:dyDescent="0.25">
      <c r="B43" s="78">
        <v>15</v>
      </c>
      <c r="C43" s="478" t="s">
        <v>43</v>
      </c>
      <c r="D43" s="479"/>
      <c r="E43" s="479"/>
      <c r="F43" s="479"/>
      <c r="G43" s="479"/>
      <c r="H43" s="480"/>
      <c r="I43" s="82"/>
      <c r="J43" s="83">
        <f>SUM(J41:J42)</f>
        <v>0</v>
      </c>
      <c r="K43" s="84">
        <f>IF(J43&gt;C42,C42,J43)</f>
        <v>0</v>
      </c>
      <c r="L43" s="85"/>
      <c r="M43" s="253"/>
      <c r="N43" s="254"/>
      <c r="O43" s="87">
        <f>SUM(O41:O42)</f>
        <v>0</v>
      </c>
      <c r="P43" s="88">
        <f>IF(O43&gt;C42,C42,O43)</f>
        <v>0</v>
      </c>
      <c r="Q43" s="89"/>
      <c r="R43" s="26"/>
      <c r="S43" s="26"/>
      <c r="T43" s="39"/>
      <c r="U43" s="11"/>
      <c r="V43" s="11"/>
    </row>
    <row r="44" spans="1:22" ht="15.75" thickBot="1" x14ac:dyDescent="0.3">
      <c r="B44" s="249"/>
      <c r="C44" s="79"/>
      <c r="D44" s="79"/>
      <c r="E44" s="79"/>
      <c r="F44" s="79"/>
      <c r="G44" s="79"/>
      <c r="H44" s="24"/>
      <c r="I44" s="24"/>
      <c r="J44" s="80"/>
      <c r="K44" s="81"/>
      <c r="L44" s="22"/>
      <c r="M44" s="24"/>
      <c r="N44" s="24"/>
      <c r="O44" s="80"/>
      <c r="P44" s="81"/>
      <c r="Q44" s="22"/>
      <c r="R44" s="26"/>
      <c r="S44" s="26"/>
      <c r="T44" s="39"/>
      <c r="U44" s="11"/>
      <c r="V44" s="11"/>
    </row>
    <row r="45" spans="1:22" s="72" customFormat="1" ht="16.5" thickBot="1" x14ac:dyDescent="0.3">
      <c r="A45" s="69"/>
      <c r="B45" s="249"/>
      <c r="C45" s="486" t="s">
        <v>226</v>
      </c>
      <c r="D45" s="486"/>
      <c r="E45" s="486"/>
      <c r="F45" s="486"/>
      <c r="G45" s="486"/>
      <c r="H45" s="486"/>
      <c r="I45" s="486"/>
      <c r="J45" s="255">
        <f>J18+J23+J27+J31+J36+J40+J43</f>
        <v>0</v>
      </c>
      <c r="K45" s="256">
        <f>K18+K23+K27+K31+K36+K40+K43</f>
        <v>0</v>
      </c>
      <c r="L45" s="22"/>
      <c r="M45" s="22"/>
      <c r="N45" s="24"/>
      <c r="O45" s="255">
        <f>O18+O23+O27+O31+O36+O40+O43</f>
        <v>0</v>
      </c>
      <c r="P45" s="256">
        <f>P18+P23+P27+P31+P36+P40+P43</f>
        <v>0</v>
      </c>
      <c r="Q45" s="22"/>
      <c r="R45" s="70"/>
      <c r="S45" s="70"/>
      <c r="T45" s="70"/>
      <c r="U45" s="71"/>
      <c r="V45" s="71"/>
    </row>
    <row r="46" spans="1:22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4"/>
      <c r="L46" s="73"/>
      <c r="M46" s="73"/>
      <c r="N46" s="73"/>
      <c r="O46" s="73"/>
      <c r="P46" s="74"/>
      <c r="Q46" s="73"/>
      <c r="R46" s="39"/>
      <c r="S46" s="39"/>
      <c r="T46" s="39"/>
    </row>
    <row r="47" spans="1:22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67"/>
      <c r="L47" s="39"/>
      <c r="M47" s="39"/>
      <c r="N47" s="39"/>
      <c r="O47" s="39"/>
      <c r="P47" s="67"/>
      <c r="Q47" s="39"/>
      <c r="R47" s="39"/>
      <c r="S47" s="39"/>
      <c r="T47" s="39"/>
    </row>
    <row r="48" spans="1:22" x14ac:dyDescent="0.25">
      <c r="G48" s="13"/>
      <c r="H48" s="13"/>
      <c r="M48" s="13"/>
      <c r="R48" s="39"/>
      <c r="S48" s="39"/>
      <c r="T48" s="39"/>
    </row>
    <row r="49" spans="1:17" x14ac:dyDescent="0.25">
      <c r="G49" s="13"/>
      <c r="H49" s="13"/>
      <c r="M49" s="13"/>
    </row>
    <row r="50" spans="1:17" x14ac:dyDescent="0.25">
      <c r="G50" s="13"/>
      <c r="H50" s="13"/>
      <c r="M50" s="13"/>
    </row>
    <row r="51" spans="1:17" s="11" customFormat="1" x14ac:dyDescent="0.25">
      <c r="A51" s="39"/>
      <c r="B51" s="13"/>
      <c r="C51" s="13"/>
      <c r="D51" s="13"/>
      <c r="E51" s="13"/>
      <c r="F51" s="13"/>
      <c r="G51" s="13"/>
      <c r="H51" s="13"/>
      <c r="I51" s="13"/>
      <c r="J51" s="13"/>
      <c r="K51" s="75"/>
      <c r="L51" s="13"/>
      <c r="M51" s="13"/>
      <c r="N51" s="13"/>
      <c r="O51" s="13"/>
      <c r="P51" s="75"/>
      <c r="Q51" s="13"/>
    </row>
    <row r="52" spans="1:17" s="11" customFormat="1" x14ac:dyDescent="0.25">
      <c r="A52" s="39"/>
      <c r="B52" s="13"/>
      <c r="C52" s="13"/>
      <c r="D52" s="13"/>
      <c r="E52" s="13"/>
      <c r="F52" s="13"/>
      <c r="G52" s="13"/>
      <c r="H52" s="13"/>
      <c r="I52" s="13"/>
      <c r="J52" s="13"/>
      <c r="K52" s="75"/>
      <c r="L52" s="13"/>
      <c r="M52" s="13"/>
      <c r="N52" s="13"/>
      <c r="O52" s="13"/>
      <c r="P52" s="75"/>
      <c r="Q52" s="13"/>
    </row>
    <row r="53" spans="1:17" s="11" customFormat="1" x14ac:dyDescent="0.25">
      <c r="A53" s="39"/>
      <c r="B53" s="13"/>
      <c r="C53" s="13"/>
      <c r="D53" s="13"/>
      <c r="E53" s="13"/>
      <c r="F53" s="13"/>
      <c r="G53" s="13"/>
      <c r="H53" s="13"/>
      <c r="I53" s="13"/>
      <c r="J53" s="13"/>
      <c r="K53" s="75"/>
      <c r="L53" s="13"/>
      <c r="M53" s="13"/>
      <c r="N53" s="13"/>
      <c r="O53" s="13"/>
      <c r="P53" s="75"/>
      <c r="Q53" s="13"/>
    </row>
    <row r="54" spans="1:17" s="11" customFormat="1" x14ac:dyDescent="0.25">
      <c r="A54" s="39"/>
      <c r="B54" s="13"/>
      <c r="C54" s="13"/>
      <c r="D54" s="13"/>
      <c r="E54" s="13"/>
      <c r="F54" s="13"/>
      <c r="G54" s="13"/>
      <c r="H54" s="13"/>
      <c r="I54" s="13"/>
      <c r="J54" s="13"/>
      <c r="K54" s="75"/>
      <c r="L54" s="13"/>
      <c r="M54" s="13"/>
      <c r="N54" s="13"/>
      <c r="O54" s="13"/>
      <c r="P54" s="75"/>
      <c r="Q54" s="13"/>
    </row>
    <row r="55" spans="1:17" s="11" customFormat="1" x14ac:dyDescent="0.25">
      <c r="A55" s="39"/>
      <c r="B55" s="13"/>
      <c r="C55" s="13"/>
      <c r="D55" s="13"/>
      <c r="E55" s="13"/>
      <c r="F55" s="13"/>
      <c r="G55" s="13"/>
      <c r="H55" s="13"/>
      <c r="I55" s="13"/>
      <c r="J55" s="13"/>
      <c r="K55" s="75"/>
      <c r="L55" s="13"/>
      <c r="M55" s="13"/>
      <c r="N55" s="13"/>
      <c r="O55" s="13"/>
      <c r="P55" s="75"/>
      <c r="Q55" s="13"/>
    </row>
    <row r="56" spans="1:17" s="11" customFormat="1" x14ac:dyDescent="0.25">
      <c r="A56" s="39"/>
      <c r="B56" s="13"/>
      <c r="C56" s="13"/>
      <c r="D56" s="13"/>
      <c r="E56" s="13"/>
      <c r="F56" s="13"/>
      <c r="G56" s="13"/>
      <c r="H56" s="13"/>
      <c r="I56" s="13"/>
      <c r="J56" s="13"/>
      <c r="K56" s="75"/>
      <c r="L56" s="13"/>
      <c r="M56" s="13"/>
      <c r="N56" s="13"/>
      <c r="O56" s="13"/>
      <c r="P56" s="75"/>
      <c r="Q56" s="13"/>
    </row>
    <row r="57" spans="1:17" s="11" customFormat="1" x14ac:dyDescent="0.25">
      <c r="A57" s="39"/>
      <c r="B57" s="13"/>
      <c r="C57" s="13"/>
      <c r="D57" s="13"/>
      <c r="E57" s="13"/>
      <c r="F57" s="13"/>
      <c r="G57" s="13"/>
      <c r="H57" s="13"/>
      <c r="I57" s="13"/>
      <c r="J57" s="13"/>
      <c r="K57" s="75"/>
      <c r="L57" s="13"/>
      <c r="M57" s="13"/>
      <c r="N57" s="13"/>
      <c r="O57" s="13"/>
      <c r="P57" s="75"/>
      <c r="Q57" s="13"/>
    </row>
    <row r="58" spans="1:17" s="11" customFormat="1" x14ac:dyDescent="0.25">
      <c r="A58" s="39"/>
      <c r="B58" s="13"/>
      <c r="C58" s="13"/>
      <c r="D58" s="13"/>
      <c r="E58" s="13"/>
      <c r="F58" s="13"/>
      <c r="G58" s="13"/>
      <c r="H58" s="13"/>
      <c r="I58" s="13"/>
      <c r="J58" s="13"/>
      <c r="K58" s="75"/>
      <c r="L58" s="13"/>
      <c r="M58" s="13"/>
      <c r="N58" s="13"/>
      <c r="O58" s="13"/>
      <c r="P58" s="75"/>
      <c r="Q58" s="13"/>
    </row>
    <row r="59" spans="1:17" s="11" customFormat="1" x14ac:dyDescent="0.25">
      <c r="A59" s="39"/>
      <c r="B59" s="13"/>
      <c r="C59" s="13"/>
      <c r="D59" s="13"/>
      <c r="E59" s="13"/>
      <c r="F59" s="13"/>
      <c r="G59" s="13"/>
      <c r="H59" s="13"/>
      <c r="I59" s="13"/>
      <c r="J59" s="13"/>
      <c r="K59" s="75"/>
      <c r="L59" s="13"/>
      <c r="M59" s="13"/>
      <c r="N59" s="13"/>
      <c r="O59" s="13"/>
      <c r="P59" s="75"/>
      <c r="Q59" s="13"/>
    </row>
    <row r="60" spans="1:17" s="11" customFormat="1" x14ac:dyDescent="0.25">
      <c r="A60" s="39"/>
      <c r="B60" s="13"/>
      <c r="C60" s="13"/>
      <c r="D60" s="13"/>
      <c r="E60" s="13"/>
      <c r="F60" s="13"/>
      <c r="G60" s="13"/>
      <c r="H60" s="13"/>
      <c r="I60" s="13"/>
      <c r="J60" s="13"/>
      <c r="K60" s="75"/>
      <c r="L60" s="13"/>
      <c r="M60" s="13"/>
      <c r="N60" s="13"/>
      <c r="O60" s="13"/>
      <c r="P60" s="75"/>
      <c r="Q60" s="13"/>
    </row>
    <row r="61" spans="1:17" s="11" customFormat="1" x14ac:dyDescent="0.25">
      <c r="A61" s="39"/>
      <c r="B61" s="13"/>
      <c r="C61" s="13"/>
      <c r="D61" s="13"/>
      <c r="E61" s="13"/>
      <c r="F61" s="13"/>
      <c r="G61" s="13"/>
      <c r="H61" s="13"/>
      <c r="I61" s="13"/>
      <c r="J61" s="13"/>
      <c r="K61" s="75"/>
      <c r="L61" s="13"/>
      <c r="M61" s="13"/>
      <c r="N61" s="13"/>
      <c r="O61" s="13"/>
      <c r="P61" s="75"/>
      <c r="Q61" s="13"/>
    </row>
    <row r="62" spans="1:17" s="11" customFormat="1" x14ac:dyDescent="0.25">
      <c r="A62" s="39"/>
      <c r="B62" s="13"/>
      <c r="C62" s="13"/>
      <c r="D62" s="13"/>
      <c r="E62" s="13"/>
      <c r="F62" s="13"/>
      <c r="G62" s="13"/>
      <c r="H62" s="13"/>
      <c r="I62" s="13"/>
      <c r="J62" s="13"/>
      <c r="K62" s="75"/>
      <c r="L62" s="13"/>
      <c r="M62" s="13"/>
      <c r="N62" s="13"/>
      <c r="O62" s="13"/>
      <c r="P62" s="75"/>
      <c r="Q62" s="13"/>
    </row>
    <row r="63" spans="1:17" s="11" customFormat="1" x14ac:dyDescent="0.25">
      <c r="A63" s="39"/>
      <c r="B63" s="13"/>
      <c r="C63" s="13"/>
      <c r="D63" s="13"/>
      <c r="E63" s="13"/>
      <c r="F63" s="13"/>
      <c r="G63" s="13"/>
      <c r="H63" s="13"/>
      <c r="I63" s="13"/>
      <c r="J63" s="13"/>
      <c r="K63" s="75"/>
      <c r="L63" s="13"/>
      <c r="M63" s="13"/>
      <c r="N63" s="13"/>
      <c r="O63" s="13"/>
      <c r="P63" s="75"/>
      <c r="Q63" s="13"/>
    </row>
    <row r="64" spans="1:17" s="11" customFormat="1" x14ac:dyDescent="0.25">
      <c r="A64" s="39"/>
      <c r="B64" s="13"/>
      <c r="C64" s="13"/>
      <c r="D64" s="13"/>
      <c r="E64" s="13"/>
      <c r="F64" s="13"/>
      <c r="G64" s="13"/>
      <c r="H64" s="13"/>
      <c r="I64" s="13"/>
      <c r="J64" s="13"/>
      <c r="K64" s="75"/>
      <c r="L64" s="13"/>
      <c r="M64" s="13"/>
      <c r="N64" s="13"/>
      <c r="O64" s="13"/>
      <c r="P64" s="75"/>
      <c r="Q64" s="13"/>
    </row>
    <row r="65" spans="1:22" s="11" customFormat="1" x14ac:dyDescent="0.25">
      <c r="A65" s="39"/>
      <c r="B65" s="13"/>
      <c r="C65" s="13"/>
      <c r="D65" s="13"/>
      <c r="E65" s="13"/>
      <c r="F65" s="13"/>
      <c r="G65" s="13"/>
      <c r="H65" s="13"/>
      <c r="I65" s="13"/>
      <c r="J65" s="13"/>
      <c r="K65" s="75"/>
      <c r="L65" s="13"/>
      <c r="M65" s="13"/>
      <c r="N65" s="13"/>
      <c r="O65" s="13"/>
      <c r="P65" s="75"/>
      <c r="Q65" s="13"/>
    </row>
    <row r="66" spans="1:22" s="11" customFormat="1" x14ac:dyDescent="0.25">
      <c r="A66" s="39"/>
      <c r="B66" s="13"/>
      <c r="C66" s="13"/>
      <c r="D66" s="13"/>
      <c r="E66" s="13"/>
      <c r="F66" s="13"/>
      <c r="G66" s="13"/>
      <c r="H66" s="13"/>
      <c r="I66" s="13"/>
      <c r="J66" s="13"/>
      <c r="K66" s="75"/>
      <c r="L66" s="13"/>
      <c r="M66" s="13"/>
      <c r="N66" s="13"/>
      <c r="O66" s="13"/>
      <c r="P66" s="75"/>
      <c r="Q66" s="13"/>
    </row>
    <row r="67" spans="1:22" s="11" customFormat="1" x14ac:dyDescent="0.25">
      <c r="A67" s="39"/>
      <c r="B67" s="13"/>
      <c r="C67" s="13"/>
      <c r="D67" s="13"/>
      <c r="E67" s="13"/>
      <c r="F67" s="13"/>
      <c r="G67" s="13"/>
      <c r="H67" s="13"/>
      <c r="I67" s="13"/>
      <c r="J67" s="13"/>
      <c r="K67" s="75"/>
      <c r="L67" s="13"/>
      <c r="M67" s="13"/>
      <c r="N67" s="13"/>
      <c r="O67" s="13"/>
      <c r="P67" s="75"/>
      <c r="Q67" s="13"/>
    </row>
    <row r="68" spans="1:22" s="11" customFormat="1" x14ac:dyDescent="0.25">
      <c r="A68" s="39"/>
      <c r="B68" s="13"/>
      <c r="C68" s="13"/>
      <c r="D68" s="13"/>
      <c r="E68" s="13"/>
      <c r="F68" s="13"/>
      <c r="G68" s="13"/>
      <c r="H68" s="13"/>
      <c r="I68" s="13"/>
      <c r="J68" s="13"/>
      <c r="K68" s="75"/>
      <c r="L68" s="13"/>
      <c r="M68" s="13"/>
      <c r="N68" s="13"/>
      <c r="O68" s="13"/>
      <c r="P68" s="75"/>
      <c r="Q68" s="13"/>
    </row>
    <row r="69" spans="1:22" s="11" customFormat="1" x14ac:dyDescent="0.25">
      <c r="A69" s="39"/>
      <c r="B69" s="13"/>
      <c r="C69" s="13"/>
      <c r="D69" s="13"/>
      <c r="E69" s="13"/>
      <c r="F69" s="13"/>
      <c r="G69" s="13"/>
      <c r="H69" s="13"/>
      <c r="I69" s="13"/>
      <c r="J69" s="13"/>
      <c r="K69" s="75"/>
      <c r="L69" s="13"/>
      <c r="M69" s="13"/>
      <c r="N69" s="13"/>
      <c r="O69" s="13"/>
      <c r="P69" s="75"/>
      <c r="Q69" s="13"/>
    </row>
    <row r="70" spans="1:22" s="11" customFormat="1" x14ac:dyDescent="0.25">
      <c r="A70" s="39"/>
      <c r="B70" s="13"/>
      <c r="C70" s="13"/>
      <c r="D70" s="13"/>
      <c r="E70" s="13"/>
      <c r="F70" s="13"/>
      <c r="G70" s="13"/>
      <c r="H70" s="13"/>
      <c r="I70" s="13"/>
      <c r="J70" s="13"/>
      <c r="K70" s="75"/>
      <c r="L70" s="13"/>
      <c r="M70" s="13"/>
      <c r="N70" s="13"/>
      <c r="O70" s="13"/>
      <c r="P70" s="75"/>
      <c r="Q70" s="13"/>
    </row>
    <row r="71" spans="1:22" s="11" customFormat="1" x14ac:dyDescent="0.25">
      <c r="A71" s="39"/>
      <c r="B71" s="13"/>
      <c r="C71" s="13"/>
      <c r="D71" s="13"/>
      <c r="E71" s="13"/>
      <c r="F71" s="13"/>
      <c r="G71" s="13"/>
      <c r="H71" s="13"/>
      <c r="I71" s="13"/>
      <c r="J71" s="13"/>
      <c r="K71" s="75"/>
      <c r="L71" s="13"/>
      <c r="M71" s="13"/>
      <c r="N71" s="13"/>
      <c r="O71" s="13"/>
      <c r="P71" s="75"/>
      <c r="Q71" s="13"/>
    </row>
    <row r="72" spans="1:22" s="11" customFormat="1" x14ac:dyDescent="0.25">
      <c r="A72" s="26"/>
      <c r="C72" s="13"/>
      <c r="D72" s="13"/>
      <c r="E72" s="13"/>
      <c r="F72" s="13"/>
      <c r="I72" s="13"/>
      <c r="J72" s="13"/>
      <c r="K72" s="75"/>
      <c r="L72" s="13"/>
      <c r="N72" s="13"/>
      <c r="O72" s="13"/>
      <c r="P72" s="75"/>
      <c r="Q72" s="13"/>
      <c r="R72" s="13"/>
      <c r="S72" s="13"/>
      <c r="T72" s="13"/>
      <c r="U72" s="13"/>
      <c r="V72" s="13"/>
    </row>
    <row r="73" spans="1:22" s="11" customFormat="1" x14ac:dyDescent="0.25">
      <c r="A73" s="26"/>
      <c r="C73" s="13"/>
      <c r="D73" s="13"/>
      <c r="E73" s="13"/>
      <c r="F73" s="13"/>
      <c r="I73" s="13"/>
      <c r="J73" s="13"/>
      <c r="K73" s="75"/>
      <c r="L73" s="13"/>
      <c r="N73" s="13"/>
      <c r="O73" s="13"/>
      <c r="P73" s="75"/>
      <c r="Q73" s="13"/>
      <c r="R73" s="13"/>
      <c r="S73" s="13"/>
      <c r="T73" s="13"/>
      <c r="U73" s="13"/>
      <c r="V73" s="13"/>
    </row>
    <row r="74" spans="1:22" s="11" customFormat="1" x14ac:dyDescent="0.25">
      <c r="A74" s="26"/>
      <c r="C74" s="13"/>
      <c r="D74" s="13"/>
      <c r="E74" s="13"/>
      <c r="F74" s="13"/>
      <c r="I74" s="13"/>
      <c r="J74" s="13"/>
      <c r="K74" s="75"/>
      <c r="L74" s="13"/>
      <c r="N74" s="13"/>
      <c r="O74" s="13"/>
      <c r="P74" s="75"/>
      <c r="Q74" s="13"/>
      <c r="R74" s="13"/>
      <c r="S74" s="13"/>
      <c r="T74" s="13"/>
      <c r="U74" s="13"/>
      <c r="V74" s="13"/>
    </row>
    <row r="75" spans="1:22" s="11" customFormat="1" x14ac:dyDescent="0.25">
      <c r="A75" s="26"/>
      <c r="C75" s="13"/>
      <c r="D75" s="13"/>
      <c r="E75" s="13"/>
      <c r="F75" s="13"/>
      <c r="I75" s="13"/>
      <c r="J75" s="13"/>
      <c r="K75" s="75"/>
      <c r="L75" s="13"/>
      <c r="N75" s="13"/>
      <c r="O75" s="13"/>
      <c r="P75" s="75"/>
      <c r="Q75" s="13"/>
      <c r="R75" s="13"/>
      <c r="S75" s="13"/>
      <c r="T75" s="13"/>
      <c r="U75" s="13"/>
      <c r="V75" s="13"/>
    </row>
    <row r="76" spans="1:22" s="11" customFormat="1" x14ac:dyDescent="0.25">
      <c r="A76" s="26"/>
      <c r="C76" s="13"/>
      <c r="D76" s="13"/>
      <c r="E76" s="13"/>
      <c r="F76" s="13"/>
      <c r="I76" s="13"/>
      <c r="J76" s="13"/>
      <c r="K76" s="75"/>
      <c r="L76" s="13"/>
      <c r="N76" s="13"/>
      <c r="O76" s="13"/>
      <c r="P76" s="75"/>
      <c r="Q76" s="13"/>
      <c r="R76" s="13"/>
      <c r="S76" s="13"/>
      <c r="T76" s="13"/>
      <c r="U76" s="13"/>
      <c r="V76" s="13"/>
    </row>
    <row r="77" spans="1:22" s="11" customFormat="1" x14ac:dyDescent="0.25">
      <c r="A77" s="26"/>
      <c r="C77" s="13"/>
      <c r="D77" s="13"/>
      <c r="E77" s="13"/>
      <c r="F77" s="13"/>
      <c r="I77" s="13"/>
      <c r="J77" s="13"/>
      <c r="K77" s="75"/>
      <c r="L77" s="13"/>
      <c r="N77" s="13"/>
      <c r="O77" s="13"/>
      <c r="P77" s="75"/>
      <c r="Q77" s="13"/>
      <c r="R77" s="13"/>
      <c r="S77" s="13"/>
      <c r="T77" s="13"/>
      <c r="U77" s="13"/>
      <c r="V77" s="13"/>
    </row>
    <row r="78" spans="1:22" s="11" customFormat="1" x14ac:dyDescent="0.25">
      <c r="A78" s="26"/>
      <c r="C78" s="13"/>
      <c r="D78" s="13"/>
      <c r="E78" s="13"/>
      <c r="F78" s="13"/>
      <c r="I78" s="13"/>
      <c r="J78" s="13"/>
      <c r="K78" s="75"/>
      <c r="L78" s="13"/>
      <c r="N78" s="13"/>
      <c r="O78" s="13"/>
      <c r="P78" s="75"/>
      <c r="Q78" s="13"/>
      <c r="R78" s="13"/>
      <c r="S78" s="13"/>
      <c r="T78" s="13"/>
      <c r="U78" s="13"/>
      <c r="V78" s="13"/>
    </row>
    <row r="79" spans="1:22" s="11" customFormat="1" x14ac:dyDescent="0.25">
      <c r="A79" s="26"/>
      <c r="C79" s="13"/>
      <c r="D79" s="13"/>
      <c r="E79" s="13"/>
      <c r="F79" s="13"/>
      <c r="I79" s="13"/>
      <c r="J79" s="13"/>
      <c r="K79" s="75"/>
      <c r="L79" s="13"/>
      <c r="N79" s="13"/>
      <c r="O79" s="13"/>
      <c r="P79" s="75"/>
      <c r="Q79" s="13"/>
      <c r="R79" s="13"/>
      <c r="S79" s="13"/>
      <c r="T79" s="13"/>
      <c r="U79" s="13"/>
      <c r="V79" s="13"/>
    </row>
    <row r="80" spans="1:22" s="11" customFormat="1" x14ac:dyDescent="0.25">
      <c r="A80" s="26"/>
      <c r="C80" s="13"/>
      <c r="D80" s="13"/>
      <c r="E80" s="13"/>
      <c r="F80" s="13"/>
      <c r="I80" s="13"/>
      <c r="J80" s="13"/>
      <c r="K80" s="75"/>
      <c r="L80" s="13"/>
      <c r="N80" s="13"/>
      <c r="O80" s="13"/>
      <c r="P80" s="75"/>
      <c r="Q80" s="13"/>
      <c r="R80" s="13"/>
      <c r="S80" s="13"/>
      <c r="T80" s="13"/>
      <c r="U80" s="13"/>
      <c r="V80" s="13"/>
    </row>
    <row r="81" spans="1:22" s="11" customFormat="1" x14ac:dyDescent="0.25">
      <c r="A81" s="26"/>
      <c r="C81" s="13"/>
      <c r="D81" s="13"/>
      <c r="E81" s="13"/>
      <c r="F81" s="13"/>
      <c r="I81" s="13"/>
      <c r="J81" s="13"/>
      <c r="K81" s="75"/>
      <c r="L81" s="13"/>
      <c r="N81" s="13"/>
      <c r="O81" s="13"/>
      <c r="P81" s="75"/>
      <c r="Q81" s="13"/>
      <c r="R81" s="13"/>
      <c r="S81" s="13"/>
      <c r="T81" s="13"/>
      <c r="U81" s="13"/>
      <c r="V81" s="13"/>
    </row>
    <row r="82" spans="1:22" s="11" customFormat="1" x14ac:dyDescent="0.25">
      <c r="A82" s="26"/>
      <c r="C82" s="13"/>
      <c r="D82" s="13"/>
      <c r="E82" s="13"/>
      <c r="F82" s="13"/>
      <c r="I82" s="13"/>
      <c r="J82" s="13"/>
      <c r="K82" s="75"/>
      <c r="L82" s="13"/>
      <c r="N82" s="13"/>
      <c r="O82" s="13"/>
      <c r="P82" s="75"/>
      <c r="Q82" s="13"/>
      <c r="R82" s="13"/>
      <c r="S82" s="13"/>
      <c r="T82" s="13"/>
      <c r="U82" s="13"/>
      <c r="V82" s="13"/>
    </row>
  </sheetData>
  <sheetProtection algorithmName="SHA-512" hashValue="JbXnP8x1js0VkDTD0CqFPgaWw/PTSsDP1ygOpvDaxMLCmVvb7MeYrKaTQor7Zd2sLnBC7sAmBtXAf731rH0GvQ==" saltValue="LGv9BCBvizC4VDwpxcAOpQ==" spinCount="100000" sheet="1" objects="1" scenarios="1" selectLockedCells="1"/>
  <mergeCells count="93">
    <mergeCell ref="Q21:Q22"/>
    <mergeCell ref="Q38:Q39"/>
    <mergeCell ref="Q41:Q42"/>
    <mergeCell ref="C3:L3"/>
    <mergeCell ref="L11:L12"/>
    <mergeCell ref="I11:K11"/>
    <mergeCell ref="C11:C12"/>
    <mergeCell ref="D11:D12"/>
    <mergeCell ref="E11:F12"/>
    <mergeCell ref="G11:G12"/>
    <mergeCell ref="H11:H12"/>
    <mergeCell ref="C9:E9"/>
    <mergeCell ref="C6:J6"/>
    <mergeCell ref="E7:J7"/>
    <mergeCell ref="I21:I22"/>
    <mergeCell ref="C45:I45"/>
    <mergeCell ref="E32:E33"/>
    <mergeCell ref="E30:F30"/>
    <mergeCell ref="I38:I39"/>
    <mergeCell ref="C43:H43"/>
    <mergeCell ref="C31:H31"/>
    <mergeCell ref="C36:H36"/>
    <mergeCell ref="C40:H40"/>
    <mergeCell ref="C32:C33"/>
    <mergeCell ref="G38:G39"/>
    <mergeCell ref="H38:H39"/>
    <mergeCell ref="E38:F39"/>
    <mergeCell ref="E37:F37"/>
    <mergeCell ref="B11:B12"/>
    <mergeCell ref="E13:F13"/>
    <mergeCell ref="C18:H18"/>
    <mergeCell ref="K14:K17"/>
    <mergeCell ref="Q11:Q12"/>
    <mergeCell ref="P14:P17"/>
    <mergeCell ref="E17:F17"/>
    <mergeCell ref="E15:F15"/>
    <mergeCell ref="L21:L22"/>
    <mergeCell ref="E20:F20"/>
    <mergeCell ref="K32:K35"/>
    <mergeCell ref="B32:B41"/>
    <mergeCell ref="C5:L5"/>
    <mergeCell ref="D41:D42"/>
    <mergeCell ref="E41:F42"/>
    <mergeCell ref="G41:G42"/>
    <mergeCell ref="H41:H42"/>
    <mergeCell ref="I41:I42"/>
    <mergeCell ref="J41:J42"/>
    <mergeCell ref="K41:K42"/>
    <mergeCell ref="E34:E35"/>
    <mergeCell ref="J38:J39"/>
    <mergeCell ref="K38:K39"/>
    <mergeCell ref="D38:D39"/>
    <mergeCell ref="K28:K30"/>
    <mergeCell ref="K19:K22"/>
    <mergeCell ref="K24:K26"/>
    <mergeCell ref="J21:J22"/>
    <mergeCell ref="C23:H23"/>
    <mergeCell ref="E24:F24"/>
    <mergeCell ref="D21:D22"/>
    <mergeCell ref="B24:B29"/>
    <mergeCell ref="G21:G22"/>
    <mergeCell ref="H21:H22"/>
    <mergeCell ref="E14:F14"/>
    <mergeCell ref="E16:F16"/>
    <mergeCell ref="E25:F25"/>
    <mergeCell ref="E26:F26"/>
    <mergeCell ref="C27:H27"/>
    <mergeCell ref="E29:F29"/>
    <mergeCell ref="E28:F28"/>
    <mergeCell ref="E19:F19"/>
    <mergeCell ref="B14:B21"/>
    <mergeCell ref="E21:F22"/>
    <mergeCell ref="P41:P42"/>
    <mergeCell ref="I9:L10"/>
    <mergeCell ref="M9:Q10"/>
    <mergeCell ref="P32:P35"/>
    <mergeCell ref="P37:P39"/>
    <mergeCell ref="P28:P30"/>
    <mergeCell ref="M38:M39"/>
    <mergeCell ref="N38:N39"/>
    <mergeCell ref="O38:O39"/>
    <mergeCell ref="P19:P22"/>
    <mergeCell ref="M21:M22"/>
    <mergeCell ref="N21:N22"/>
    <mergeCell ref="O21:O22"/>
    <mergeCell ref="M11:M12"/>
    <mergeCell ref="N11:P11"/>
    <mergeCell ref="P24:P26"/>
    <mergeCell ref="L38:L39"/>
    <mergeCell ref="L41:L42"/>
    <mergeCell ref="M41:M42"/>
    <mergeCell ref="N41:N42"/>
    <mergeCell ref="O41:O42"/>
  </mergeCells>
  <phoneticPr fontId="5" type="noConversion"/>
  <conditionalFormatting sqref="N14:N42">
    <cfRule type="expression" dxfId="3" priority="1">
      <formula>$I14&lt;$N14</formula>
    </cfRule>
    <cfRule type="expression" dxfId="2" priority="2">
      <formula>$I14&gt;$N14</formula>
    </cfRule>
  </conditionalFormatting>
  <printOptions horizontalCentered="1"/>
  <pageMargins left="0.35433070866141736" right="0.23622047244094491" top="0.47244094488188981" bottom="0.59055118110236227" header="0.27559055118110237" footer="0.31496062992125984"/>
  <pageSetup paperSize="8" scale="55" orientation="landscape" r:id="rId1"/>
  <headerFooter>
    <oddFooter>&amp;R&amp;10&amp;P de &amp;N</oddFooter>
  </headerFooter>
  <rowBreaks count="1" manualBreakCount="1">
    <brk id="27" max="17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V52"/>
  <sheetViews>
    <sheetView topLeftCell="A24" zoomScale="78" zoomScaleNormal="78" workbookViewId="0">
      <selection activeCell="Q46" sqref="Q46:Q47"/>
    </sheetView>
  </sheetViews>
  <sheetFormatPr defaultColWidth="8.85546875" defaultRowHeight="15" x14ac:dyDescent="0.25"/>
  <cols>
    <col min="1" max="1" width="2.85546875" style="38" customWidth="1"/>
    <col min="2" max="2" width="33.42578125" style="40" customWidth="1"/>
    <col min="3" max="3" width="29.140625" style="14" customWidth="1"/>
    <col min="4" max="4" width="4.5703125" style="14" customWidth="1"/>
    <col min="5" max="5" width="44.85546875" style="14" customWidth="1"/>
    <col min="6" max="6" width="23.42578125" style="14" customWidth="1"/>
    <col min="7" max="7" width="13.42578125" style="98" customWidth="1"/>
    <col min="8" max="8" width="7.42578125" style="98" customWidth="1"/>
    <col min="9" max="9" width="12.42578125" style="14" customWidth="1"/>
    <col min="10" max="10" width="8.85546875" style="14" customWidth="1"/>
    <col min="11" max="11" width="9.85546875" style="99" customWidth="1"/>
    <col min="12" max="12" width="35.28515625" style="40" customWidth="1"/>
    <col min="13" max="13" width="7.42578125" style="98" customWidth="1"/>
    <col min="14" max="14" width="12.42578125" style="14" customWidth="1"/>
    <col min="15" max="15" width="8.85546875" style="14"/>
    <col min="16" max="16" width="9.85546875" style="99" customWidth="1"/>
    <col min="17" max="17" width="31.140625" style="40" customWidth="1"/>
    <col min="18" max="16384" width="8.85546875" style="40"/>
  </cols>
  <sheetData>
    <row r="1" spans="1:22" s="38" customFormat="1" x14ac:dyDescent="0.25">
      <c r="C1" s="30"/>
      <c r="D1" s="30"/>
      <c r="E1" s="30"/>
      <c r="F1" s="30"/>
      <c r="G1" s="91"/>
      <c r="H1" s="91"/>
      <c r="I1" s="30"/>
      <c r="J1" s="30"/>
      <c r="K1" s="92"/>
      <c r="M1" s="91"/>
      <c r="N1" s="30"/>
      <c r="O1" s="30"/>
      <c r="P1" s="92"/>
    </row>
    <row r="2" spans="1:22" s="38" customFormat="1" x14ac:dyDescent="0.25">
      <c r="C2" s="30"/>
      <c r="D2" s="30"/>
      <c r="E2" s="30"/>
      <c r="F2" s="30"/>
      <c r="G2" s="91"/>
      <c r="H2" s="91"/>
      <c r="I2" s="30"/>
      <c r="J2" s="30"/>
      <c r="K2" s="92"/>
      <c r="M2" s="91"/>
      <c r="N2" s="30"/>
      <c r="O2" s="30"/>
      <c r="P2" s="92"/>
    </row>
    <row r="3" spans="1:22" s="38" customFormat="1" ht="15.75" x14ac:dyDescent="0.25">
      <c r="C3" s="321" t="s">
        <v>340</v>
      </c>
      <c r="D3" s="321"/>
      <c r="E3" s="321"/>
      <c r="F3" s="321"/>
      <c r="G3" s="321"/>
      <c r="H3" s="321"/>
      <c r="I3" s="321"/>
      <c r="J3" s="321"/>
      <c r="K3" s="321"/>
      <c r="L3" s="321"/>
    </row>
    <row r="4" spans="1:22" s="38" customFormat="1" ht="15.75" x14ac:dyDescent="0.25">
      <c r="C4" s="19"/>
      <c r="D4" s="19"/>
      <c r="E4" s="19"/>
      <c r="F4" s="19"/>
      <c r="G4" s="19"/>
      <c r="H4" s="19"/>
      <c r="I4" s="19"/>
      <c r="J4" s="19"/>
      <c r="K4" s="19"/>
      <c r="L4" s="25"/>
      <c r="M4" s="19"/>
      <c r="N4" s="19"/>
      <c r="O4" s="19"/>
      <c r="P4" s="19"/>
      <c r="Q4" s="25"/>
    </row>
    <row r="5" spans="1:22" s="38" customFormat="1" ht="15.75" x14ac:dyDescent="0.25">
      <c r="C5" s="321" t="s">
        <v>271</v>
      </c>
      <c r="D5" s="321"/>
      <c r="E5" s="321"/>
      <c r="F5" s="321"/>
      <c r="G5" s="321"/>
      <c r="H5" s="321"/>
      <c r="I5" s="321"/>
      <c r="J5" s="321"/>
      <c r="K5" s="321"/>
      <c r="L5" s="321"/>
    </row>
    <row r="6" spans="1:22" s="38" customFormat="1" x14ac:dyDescent="0.25">
      <c r="C6" s="27"/>
      <c r="D6" s="27"/>
      <c r="E6" s="27"/>
      <c r="F6" s="27"/>
      <c r="G6" s="27"/>
      <c r="H6" s="27"/>
      <c r="I6" s="27"/>
      <c r="J6" s="27"/>
      <c r="K6" s="28"/>
      <c r="M6" s="27"/>
      <c r="N6" s="27"/>
      <c r="O6" s="27"/>
      <c r="P6" s="28"/>
    </row>
    <row r="7" spans="1:22" s="38" customFormat="1" ht="18.95" customHeight="1" x14ac:dyDescent="0.25">
      <c r="C7" s="20" t="str">
        <f>'1.Identificação '!B8</f>
        <v>Nome do candidato:</v>
      </c>
      <c r="E7" s="412">
        <f>'1.Identificação '!C8</f>
        <v>0</v>
      </c>
      <c r="F7" s="412"/>
      <c r="G7" s="412"/>
      <c r="H7" s="412"/>
      <c r="I7" s="412"/>
      <c r="J7" s="412"/>
      <c r="K7" s="93"/>
      <c r="P7" s="93"/>
    </row>
    <row r="8" spans="1:22" s="38" customFormat="1" x14ac:dyDescent="0.25">
      <c r="C8" s="508"/>
      <c r="D8" s="509"/>
      <c r="E8" s="509"/>
      <c r="F8" s="30"/>
      <c r="G8" s="91"/>
      <c r="H8" s="91"/>
      <c r="I8" s="30"/>
      <c r="J8" s="30"/>
      <c r="K8" s="92"/>
      <c r="M8" s="91"/>
      <c r="N8" s="30"/>
      <c r="O8" s="30"/>
      <c r="P8" s="92"/>
    </row>
    <row r="9" spans="1:22" s="38" customFormat="1" x14ac:dyDescent="0.25">
      <c r="A9" s="168"/>
      <c r="B9" s="168"/>
      <c r="C9" s="409" t="s">
        <v>13</v>
      </c>
      <c r="D9" s="511"/>
      <c r="E9" s="511"/>
      <c r="F9" s="257">
        <v>0.2</v>
      </c>
      <c r="G9" s="258"/>
      <c r="H9" s="504"/>
      <c r="I9" s="421" t="s">
        <v>287</v>
      </c>
      <c r="J9" s="422"/>
      <c r="K9" s="422"/>
      <c r="L9" s="423"/>
      <c r="M9" s="427" t="s">
        <v>288</v>
      </c>
      <c r="N9" s="428"/>
      <c r="O9" s="428"/>
      <c r="P9" s="428"/>
      <c r="Q9" s="429"/>
    </row>
    <row r="10" spans="1:22" s="38" customFormat="1" x14ac:dyDescent="0.25">
      <c r="A10" s="168"/>
      <c r="B10" s="168"/>
      <c r="C10" s="259"/>
      <c r="D10" s="259"/>
      <c r="E10" s="259"/>
      <c r="F10" s="259"/>
      <c r="G10" s="259"/>
      <c r="H10" s="504"/>
      <c r="I10" s="424"/>
      <c r="J10" s="425"/>
      <c r="K10" s="425"/>
      <c r="L10" s="426"/>
      <c r="M10" s="430"/>
      <c r="N10" s="431"/>
      <c r="O10" s="431"/>
      <c r="P10" s="431"/>
      <c r="Q10" s="432"/>
    </row>
    <row r="11" spans="1:22" s="13" customFormat="1" ht="49.5" customHeight="1" x14ac:dyDescent="0.25">
      <c r="A11" s="249"/>
      <c r="B11" s="485" t="s">
        <v>156</v>
      </c>
      <c r="C11" s="2" t="s">
        <v>29</v>
      </c>
      <c r="D11" s="2" t="s">
        <v>30</v>
      </c>
      <c r="E11" s="516" t="s">
        <v>6</v>
      </c>
      <c r="F11" s="517"/>
      <c r="G11" s="2" t="s">
        <v>34</v>
      </c>
      <c r="H11" s="2" t="s">
        <v>10</v>
      </c>
      <c r="I11" s="58" t="s">
        <v>281</v>
      </c>
      <c r="J11" s="58"/>
      <c r="K11" s="58"/>
      <c r="L11" s="58" t="s">
        <v>4</v>
      </c>
      <c r="M11" s="472" t="s">
        <v>10</v>
      </c>
      <c r="N11" s="468" t="s">
        <v>279</v>
      </c>
      <c r="O11" s="468"/>
      <c r="P11" s="468"/>
      <c r="Q11" s="468" t="s">
        <v>280</v>
      </c>
      <c r="R11" s="11"/>
      <c r="S11" s="11"/>
      <c r="U11" s="11"/>
      <c r="V11" s="11"/>
    </row>
    <row r="12" spans="1:22" s="13" customFormat="1" ht="98.25" customHeight="1" x14ac:dyDescent="0.25">
      <c r="A12" s="249"/>
      <c r="B12" s="485"/>
      <c r="C12" s="2"/>
      <c r="D12" s="2"/>
      <c r="E12" s="516"/>
      <c r="F12" s="517"/>
      <c r="G12" s="307"/>
      <c r="H12" s="2"/>
      <c r="I12" s="59" t="s">
        <v>292</v>
      </c>
      <c r="J12" s="58" t="s">
        <v>15</v>
      </c>
      <c r="K12" s="58" t="s">
        <v>28</v>
      </c>
      <c r="L12" s="58"/>
      <c r="M12" s="472"/>
      <c r="N12" s="36" t="s">
        <v>292</v>
      </c>
      <c r="O12" s="32" t="s">
        <v>15</v>
      </c>
      <c r="P12" s="32" t="s">
        <v>28</v>
      </c>
      <c r="Q12" s="468"/>
      <c r="R12" s="11"/>
      <c r="S12" s="11"/>
      <c r="U12" s="11"/>
      <c r="V12" s="11"/>
    </row>
    <row r="13" spans="1:22" s="13" customFormat="1" x14ac:dyDescent="0.25">
      <c r="A13" s="249"/>
      <c r="B13" s="2" t="s">
        <v>56</v>
      </c>
      <c r="C13" s="2" t="s">
        <v>57</v>
      </c>
      <c r="D13" s="2" t="s">
        <v>58</v>
      </c>
      <c r="E13" s="516" t="s">
        <v>59</v>
      </c>
      <c r="F13" s="517"/>
      <c r="G13" s="2" t="s">
        <v>60</v>
      </c>
      <c r="H13" s="2" t="s">
        <v>61</v>
      </c>
      <c r="I13" s="58" t="s">
        <v>62</v>
      </c>
      <c r="J13" s="58" t="s">
        <v>32</v>
      </c>
      <c r="K13" s="58" t="s">
        <v>157</v>
      </c>
      <c r="L13" s="58" t="s">
        <v>158</v>
      </c>
      <c r="M13" s="32" t="s">
        <v>282</v>
      </c>
      <c r="N13" s="32" t="s">
        <v>283</v>
      </c>
      <c r="O13" s="32" t="s">
        <v>284</v>
      </c>
      <c r="P13" s="32" t="s">
        <v>285</v>
      </c>
      <c r="Q13" s="32" t="s">
        <v>286</v>
      </c>
      <c r="R13" s="11"/>
      <c r="S13" s="11"/>
      <c r="U13" s="11"/>
      <c r="V13" s="11"/>
    </row>
    <row r="14" spans="1:22" ht="40.5" customHeight="1" x14ac:dyDescent="0.25">
      <c r="A14" s="168"/>
      <c r="B14" s="481" t="s">
        <v>230</v>
      </c>
      <c r="C14" s="100" t="s">
        <v>113</v>
      </c>
      <c r="D14" s="15" t="s">
        <v>91</v>
      </c>
      <c r="E14" s="498" t="s">
        <v>262</v>
      </c>
      <c r="F14" s="498">
        <v>1.5</v>
      </c>
      <c r="G14" s="15" t="s">
        <v>122</v>
      </c>
      <c r="H14" s="15">
        <v>9</v>
      </c>
      <c r="I14" s="37"/>
      <c r="J14" s="103">
        <f>H14*I14</f>
        <v>0</v>
      </c>
      <c r="K14" s="507"/>
      <c r="L14" s="101"/>
      <c r="M14" s="15">
        <v>9</v>
      </c>
      <c r="N14" s="37"/>
      <c r="O14" s="105">
        <f>M14*N14</f>
        <v>0</v>
      </c>
      <c r="P14" s="495"/>
      <c r="Q14" s="101"/>
    </row>
    <row r="15" spans="1:22" ht="24.75" customHeight="1" x14ac:dyDescent="0.25">
      <c r="A15" s="168"/>
      <c r="B15" s="481"/>
      <c r="C15" s="78" t="s">
        <v>104</v>
      </c>
      <c r="D15" s="15" t="s">
        <v>90</v>
      </c>
      <c r="E15" s="498" t="s">
        <v>231</v>
      </c>
      <c r="F15" s="498">
        <v>1</v>
      </c>
      <c r="G15" s="15" t="s">
        <v>122</v>
      </c>
      <c r="H15" s="15">
        <v>6</v>
      </c>
      <c r="I15" s="37"/>
      <c r="J15" s="103">
        <f t="shared" ref="J15:J16" si="0">H15*I15</f>
        <v>0</v>
      </c>
      <c r="K15" s="507"/>
      <c r="L15" s="101"/>
      <c r="M15" s="15">
        <v>6</v>
      </c>
      <c r="N15" s="37"/>
      <c r="O15" s="105">
        <f t="shared" ref="O15:O16" si="1">M15*N15</f>
        <v>0</v>
      </c>
      <c r="P15" s="495"/>
      <c r="Q15" s="101"/>
    </row>
    <row r="16" spans="1:22" ht="57.95" customHeight="1" x14ac:dyDescent="0.25">
      <c r="A16" s="168"/>
      <c r="B16" s="481"/>
      <c r="C16" s="78">
        <v>25</v>
      </c>
      <c r="D16" s="15" t="s">
        <v>11</v>
      </c>
      <c r="E16" s="498" t="s">
        <v>235</v>
      </c>
      <c r="F16" s="498">
        <v>1</v>
      </c>
      <c r="G16" s="15" t="s">
        <v>122</v>
      </c>
      <c r="H16" s="15">
        <v>6</v>
      </c>
      <c r="I16" s="37"/>
      <c r="J16" s="103">
        <f t="shared" si="0"/>
        <v>0</v>
      </c>
      <c r="K16" s="507"/>
      <c r="L16" s="101"/>
      <c r="M16" s="15">
        <v>6</v>
      </c>
      <c r="N16" s="37"/>
      <c r="O16" s="105">
        <f t="shared" si="1"/>
        <v>0</v>
      </c>
      <c r="P16" s="495"/>
      <c r="Q16" s="101"/>
    </row>
    <row r="17" spans="1:17" ht="57.95" customHeight="1" x14ac:dyDescent="0.25">
      <c r="A17" s="168"/>
      <c r="B17" s="481"/>
      <c r="C17" s="501" t="s">
        <v>41</v>
      </c>
      <c r="D17" s="502"/>
      <c r="E17" s="502"/>
      <c r="F17" s="502"/>
      <c r="G17" s="502"/>
      <c r="H17" s="503"/>
      <c r="I17" s="62"/>
      <c r="J17" s="110">
        <f>SUM(J14:J16)</f>
        <v>0</v>
      </c>
      <c r="K17" s="62">
        <f>IF(J17&gt;C16,C16,J17)</f>
        <v>0</v>
      </c>
      <c r="L17" s="111"/>
      <c r="M17" s="260"/>
      <c r="N17" s="260"/>
      <c r="O17" s="107">
        <f>SUM(O14:O16)</f>
        <v>0</v>
      </c>
      <c r="P17" s="108">
        <f>IF(O17&gt;C16,C16,O17)</f>
        <v>0</v>
      </c>
      <c r="Q17" s="109"/>
    </row>
    <row r="18" spans="1:17" ht="55.5" customHeight="1" x14ac:dyDescent="0.25">
      <c r="A18" s="147"/>
      <c r="B18" s="481"/>
      <c r="C18" s="500" t="s">
        <v>234</v>
      </c>
      <c r="D18" s="122" t="s">
        <v>40</v>
      </c>
      <c r="E18" s="498" t="s">
        <v>232</v>
      </c>
      <c r="F18" s="498">
        <v>0.25</v>
      </c>
      <c r="G18" s="15" t="s">
        <v>122</v>
      </c>
      <c r="H18" s="15">
        <v>1.5</v>
      </c>
      <c r="I18" s="37"/>
      <c r="J18" s="104">
        <f>H18*I18</f>
        <v>0</v>
      </c>
      <c r="K18" s="506"/>
      <c r="L18" s="101"/>
      <c r="M18" s="15">
        <v>1.5</v>
      </c>
      <c r="N18" s="37"/>
      <c r="O18" s="120">
        <f>M18*N18</f>
        <v>0</v>
      </c>
      <c r="P18" s="496"/>
      <c r="Q18" s="101"/>
    </row>
    <row r="19" spans="1:17" ht="32.1" customHeight="1" x14ac:dyDescent="0.25">
      <c r="A19" s="147"/>
      <c r="B19" s="481"/>
      <c r="C19" s="500"/>
      <c r="D19" s="122" t="s">
        <v>303</v>
      </c>
      <c r="E19" s="498" t="s">
        <v>123</v>
      </c>
      <c r="F19" s="498">
        <v>0.75</v>
      </c>
      <c r="G19" s="15" t="s">
        <v>122</v>
      </c>
      <c r="H19" s="15">
        <v>4.5</v>
      </c>
      <c r="I19" s="37"/>
      <c r="J19" s="104">
        <f>H19*I19</f>
        <v>0</v>
      </c>
      <c r="K19" s="506"/>
      <c r="L19" s="101"/>
      <c r="M19" s="15">
        <v>4.5</v>
      </c>
      <c r="N19" s="37"/>
      <c r="O19" s="120">
        <f>M19*N19</f>
        <v>0</v>
      </c>
      <c r="P19" s="496"/>
      <c r="Q19" s="101"/>
    </row>
    <row r="20" spans="1:17" ht="39.75" customHeight="1" x14ac:dyDescent="0.25">
      <c r="A20" s="147"/>
      <c r="B20" s="481"/>
      <c r="C20" s="78" t="s">
        <v>104</v>
      </c>
      <c r="D20" s="122" t="s">
        <v>1</v>
      </c>
      <c r="E20" s="498" t="s">
        <v>124</v>
      </c>
      <c r="F20" s="498">
        <v>0.25</v>
      </c>
      <c r="G20" s="15" t="s">
        <v>122</v>
      </c>
      <c r="H20" s="15">
        <v>1.5</v>
      </c>
      <c r="I20" s="37"/>
      <c r="J20" s="104">
        <f>H20*I20</f>
        <v>0</v>
      </c>
      <c r="K20" s="506"/>
      <c r="L20" s="101"/>
      <c r="M20" s="15">
        <v>1.5</v>
      </c>
      <c r="N20" s="37"/>
      <c r="O20" s="120">
        <f>M20*N20</f>
        <v>0</v>
      </c>
      <c r="P20" s="496"/>
      <c r="Q20" s="101"/>
    </row>
    <row r="21" spans="1:17" ht="20.45" customHeight="1" x14ac:dyDescent="0.25">
      <c r="A21" s="147"/>
      <c r="B21" s="481"/>
      <c r="C21" s="78">
        <v>10</v>
      </c>
      <c r="D21" s="15" t="s">
        <v>2</v>
      </c>
      <c r="E21" s="498" t="s">
        <v>233</v>
      </c>
      <c r="F21" s="498">
        <v>0.75</v>
      </c>
      <c r="G21" s="15" t="s">
        <v>122</v>
      </c>
      <c r="H21" s="15">
        <v>4.5</v>
      </c>
      <c r="I21" s="37"/>
      <c r="J21" s="104">
        <f>H21*I21</f>
        <v>0</v>
      </c>
      <c r="K21" s="506"/>
      <c r="L21" s="101"/>
      <c r="M21" s="15">
        <v>4.5</v>
      </c>
      <c r="N21" s="37"/>
      <c r="O21" s="120">
        <f>M21*N21</f>
        <v>0</v>
      </c>
      <c r="P21" s="496"/>
      <c r="Q21" s="101"/>
    </row>
    <row r="22" spans="1:17" x14ac:dyDescent="0.25">
      <c r="A22" s="168"/>
      <c r="B22" s="481"/>
      <c r="C22" s="501" t="s">
        <v>41</v>
      </c>
      <c r="D22" s="502"/>
      <c r="E22" s="502"/>
      <c r="F22" s="502"/>
      <c r="G22" s="502"/>
      <c r="H22" s="503"/>
      <c r="I22" s="62"/>
      <c r="J22" s="110">
        <f>SUM(J18:J21)</f>
        <v>0</v>
      </c>
      <c r="K22" s="62">
        <f>IF(J22&gt;C21,C21,J22)</f>
        <v>0</v>
      </c>
      <c r="L22" s="111"/>
      <c r="M22" s="260"/>
      <c r="N22" s="260"/>
      <c r="O22" s="107">
        <f>SUM(O18:O21)</f>
        <v>0</v>
      </c>
      <c r="P22" s="108">
        <f>IF(O22&gt;C21,C21,O22)</f>
        <v>0</v>
      </c>
      <c r="Q22" s="109"/>
    </row>
    <row r="23" spans="1:17" ht="45.95" customHeight="1" x14ac:dyDescent="0.25">
      <c r="A23" s="168"/>
      <c r="B23" s="481"/>
      <c r="C23" s="100" t="s">
        <v>236</v>
      </c>
      <c r="D23" s="15" t="s">
        <v>3</v>
      </c>
      <c r="E23" s="499" t="s">
        <v>237</v>
      </c>
      <c r="F23" s="499">
        <v>1</v>
      </c>
      <c r="G23" s="15" t="s">
        <v>122</v>
      </c>
      <c r="H23" s="15">
        <v>6</v>
      </c>
      <c r="I23" s="37"/>
      <c r="J23" s="104">
        <f t="shared" ref="J23:J25" si="2">H23*I23</f>
        <v>0</v>
      </c>
      <c r="K23" s="497"/>
      <c r="L23" s="101"/>
      <c r="M23" s="15">
        <v>6</v>
      </c>
      <c r="N23" s="37"/>
      <c r="O23" s="106">
        <f t="shared" ref="O23:O25" si="3">M23*N23</f>
        <v>0</v>
      </c>
      <c r="P23" s="494"/>
      <c r="Q23" s="101"/>
    </row>
    <row r="24" spans="1:17" ht="33.6" customHeight="1" x14ac:dyDescent="0.25">
      <c r="A24" s="168"/>
      <c r="B24" s="481"/>
      <c r="C24" s="78" t="s">
        <v>104</v>
      </c>
      <c r="D24" s="15" t="s">
        <v>22</v>
      </c>
      <c r="E24" s="499" t="s">
        <v>125</v>
      </c>
      <c r="F24" s="499">
        <v>1</v>
      </c>
      <c r="G24" s="15" t="s">
        <v>121</v>
      </c>
      <c r="H24" s="15">
        <v>6</v>
      </c>
      <c r="I24" s="37"/>
      <c r="J24" s="104">
        <f t="shared" si="2"/>
        <v>0</v>
      </c>
      <c r="K24" s="497"/>
      <c r="L24" s="101"/>
      <c r="M24" s="15">
        <v>6</v>
      </c>
      <c r="N24" s="37"/>
      <c r="O24" s="106">
        <f t="shared" si="3"/>
        <v>0</v>
      </c>
      <c r="P24" s="494"/>
      <c r="Q24" s="101"/>
    </row>
    <row r="25" spans="1:17" ht="18.95" customHeight="1" x14ac:dyDescent="0.25">
      <c r="A25" s="168"/>
      <c r="B25" s="78" t="s">
        <v>104</v>
      </c>
      <c r="C25" s="78">
        <v>35</v>
      </c>
      <c r="D25" s="15" t="s">
        <v>24</v>
      </c>
      <c r="E25" s="499" t="s">
        <v>126</v>
      </c>
      <c r="F25" s="499">
        <v>0.25</v>
      </c>
      <c r="G25" s="15" t="s">
        <v>122</v>
      </c>
      <c r="H25" s="15">
        <v>1.5</v>
      </c>
      <c r="I25" s="37"/>
      <c r="J25" s="104">
        <f t="shared" si="2"/>
        <v>0</v>
      </c>
      <c r="K25" s="497"/>
      <c r="L25" s="101"/>
      <c r="M25" s="15">
        <v>1.5</v>
      </c>
      <c r="N25" s="37"/>
      <c r="O25" s="106">
        <f t="shared" si="3"/>
        <v>0</v>
      </c>
      <c r="P25" s="494"/>
      <c r="Q25" s="101"/>
    </row>
    <row r="26" spans="1:17" x14ac:dyDescent="0.25">
      <c r="A26" s="168"/>
      <c r="B26" s="78">
        <v>70</v>
      </c>
      <c r="C26" s="401" t="s">
        <v>41</v>
      </c>
      <c r="D26" s="402"/>
      <c r="E26" s="402"/>
      <c r="F26" s="402"/>
      <c r="G26" s="402"/>
      <c r="H26" s="403"/>
      <c r="I26" s="62"/>
      <c r="J26" s="110">
        <f>SUM(J23:J25)</f>
        <v>0</v>
      </c>
      <c r="K26" s="62">
        <f>IF(J26&gt;C25,C25,J26)</f>
        <v>0</v>
      </c>
      <c r="L26" s="111"/>
      <c r="M26" s="260"/>
      <c r="N26" s="260"/>
      <c r="O26" s="107">
        <f>SUM(O23:O25)</f>
        <v>0</v>
      </c>
      <c r="P26" s="108">
        <f>IF(O26&gt;C25,C25,O26)</f>
        <v>0</v>
      </c>
      <c r="Q26" s="109"/>
    </row>
    <row r="27" spans="1:17" ht="30.6" customHeight="1" x14ac:dyDescent="0.25">
      <c r="A27" s="168"/>
      <c r="B27" s="481" t="s">
        <v>238</v>
      </c>
      <c r="C27" s="500" t="s">
        <v>114</v>
      </c>
      <c r="D27" s="15" t="s">
        <v>88</v>
      </c>
      <c r="E27" s="499" t="s">
        <v>127</v>
      </c>
      <c r="F27" s="499">
        <v>0.25</v>
      </c>
      <c r="G27" s="15" t="s">
        <v>128</v>
      </c>
      <c r="H27" s="15">
        <v>0.25</v>
      </c>
      <c r="I27" s="37"/>
      <c r="J27" s="104">
        <f>H27*I27</f>
        <v>0</v>
      </c>
      <c r="K27" s="497"/>
      <c r="L27" s="101"/>
      <c r="M27" s="15">
        <v>0.25</v>
      </c>
      <c r="N27" s="37"/>
      <c r="O27" s="106">
        <f>M27*N27</f>
        <v>0</v>
      </c>
      <c r="P27" s="494"/>
      <c r="Q27" s="101"/>
    </row>
    <row r="28" spans="1:17" ht="17.45" customHeight="1" x14ac:dyDescent="0.25">
      <c r="A28" s="168"/>
      <c r="B28" s="481"/>
      <c r="C28" s="500"/>
      <c r="D28" s="15" t="s">
        <v>44</v>
      </c>
      <c r="E28" s="499" t="s">
        <v>129</v>
      </c>
      <c r="F28" s="499">
        <v>0.75</v>
      </c>
      <c r="G28" s="15" t="s">
        <v>128</v>
      </c>
      <c r="H28" s="15">
        <v>0.75</v>
      </c>
      <c r="I28" s="37"/>
      <c r="J28" s="104">
        <f t="shared" ref="J28:J29" si="4">H28*I28</f>
        <v>0</v>
      </c>
      <c r="K28" s="497"/>
      <c r="L28" s="101"/>
      <c r="M28" s="15">
        <v>0.75</v>
      </c>
      <c r="N28" s="37"/>
      <c r="O28" s="106">
        <f t="shared" ref="O28:O29" si="5">M28*N28</f>
        <v>0</v>
      </c>
      <c r="P28" s="494"/>
      <c r="Q28" s="101"/>
    </row>
    <row r="29" spans="1:17" x14ac:dyDescent="0.25">
      <c r="A29" s="168"/>
      <c r="B29" s="481"/>
      <c r="C29" s="500"/>
      <c r="D29" s="15" t="s">
        <v>45</v>
      </c>
      <c r="E29" s="499" t="s">
        <v>130</v>
      </c>
      <c r="F29" s="499">
        <v>0.5</v>
      </c>
      <c r="G29" s="15" t="s">
        <v>128</v>
      </c>
      <c r="H29" s="15">
        <v>0.5</v>
      </c>
      <c r="I29" s="37"/>
      <c r="J29" s="104">
        <f t="shared" si="4"/>
        <v>0</v>
      </c>
      <c r="K29" s="497"/>
      <c r="L29" s="101"/>
      <c r="M29" s="15">
        <v>0.5</v>
      </c>
      <c r="N29" s="37"/>
      <c r="O29" s="106">
        <f t="shared" si="5"/>
        <v>0</v>
      </c>
      <c r="P29" s="494"/>
      <c r="Q29" s="101"/>
    </row>
    <row r="30" spans="1:17" x14ac:dyDescent="0.25">
      <c r="A30" s="168"/>
      <c r="B30" s="481"/>
      <c r="C30" s="15" t="s">
        <v>104</v>
      </c>
      <c r="D30" s="15" t="s">
        <v>47</v>
      </c>
      <c r="E30" s="499" t="s">
        <v>131</v>
      </c>
      <c r="F30" s="499">
        <v>0.5</v>
      </c>
      <c r="G30" s="15" t="s">
        <v>128</v>
      </c>
      <c r="H30" s="15">
        <v>0.5</v>
      </c>
      <c r="I30" s="37"/>
      <c r="J30" s="104">
        <f>H30*I30</f>
        <v>0</v>
      </c>
      <c r="K30" s="497"/>
      <c r="L30" s="101"/>
      <c r="M30" s="15">
        <v>0.5</v>
      </c>
      <c r="N30" s="37"/>
      <c r="O30" s="106">
        <f>M30*N30</f>
        <v>0</v>
      </c>
      <c r="P30" s="494"/>
      <c r="Q30" s="101"/>
    </row>
    <row r="31" spans="1:17" x14ac:dyDescent="0.25">
      <c r="A31" s="168"/>
      <c r="B31" s="481"/>
      <c r="C31" s="15">
        <v>10</v>
      </c>
      <c r="D31" s="15" t="s">
        <v>89</v>
      </c>
      <c r="E31" s="499" t="s">
        <v>132</v>
      </c>
      <c r="F31" s="499">
        <v>0.25</v>
      </c>
      <c r="G31" s="15" t="s">
        <v>128</v>
      </c>
      <c r="H31" s="15">
        <v>0.25</v>
      </c>
      <c r="I31" s="37"/>
      <c r="J31" s="104">
        <f>H31*I31</f>
        <v>0</v>
      </c>
      <c r="K31" s="497"/>
      <c r="L31" s="101"/>
      <c r="M31" s="15">
        <v>0.25</v>
      </c>
      <c r="N31" s="37"/>
      <c r="O31" s="106">
        <f>M31*N31</f>
        <v>0</v>
      </c>
      <c r="P31" s="494"/>
      <c r="Q31" s="101"/>
    </row>
    <row r="32" spans="1:17" x14ac:dyDescent="0.25">
      <c r="A32" s="168"/>
      <c r="B32" s="481"/>
      <c r="C32" s="401" t="s">
        <v>41</v>
      </c>
      <c r="D32" s="402"/>
      <c r="E32" s="402"/>
      <c r="F32" s="402"/>
      <c r="G32" s="402"/>
      <c r="H32" s="403"/>
      <c r="I32" s="62"/>
      <c r="J32" s="110">
        <f>SUM(J27:J31)</f>
        <v>0</v>
      </c>
      <c r="K32" s="62">
        <f>IF(J32&gt;C31,C31,J32)</f>
        <v>0</v>
      </c>
      <c r="L32" s="111"/>
      <c r="M32" s="260"/>
      <c r="N32" s="260"/>
      <c r="O32" s="107">
        <f>SUM(O27:O31)</f>
        <v>0</v>
      </c>
      <c r="P32" s="108">
        <f>IF(O32&gt;C31,C31,O32)</f>
        <v>0</v>
      </c>
      <c r="Q32" s="109"/>
    </row>
    <row r="33" spans="1:17" x14ac:dyDescent="0.25">
      <c r="A33" s="168"/>
      <c r="B33" s="481"/>
      <c r="C33" s="500" t="s">
        <v>259</v>
      </c>
      <c r="D33" s="102" t="s">
        <v>23</v>
      </c>
      <c r="E33" s="499" t="s">
        <v>133</v>
      </c>
      <c r="F33" s="499">
        <v>0.75</v>
      </c>
      <c r="G33" s="15" t="s">
        <v>112</v>
      </c>
      <c r="H33" s="15">
        <v>0.75</v>
      </c>
      <c r="I33" s="37"/>
      <c r="J33" s="104">
        <f t="shared" ref="J33:J37" si="6">H33*I33</f>
        <v>0</v>
      </c>
      <c r="K33" s="506"/>
      <c r="L33" s="101"/>
      <c r="M33" s="15">
        <v>0.75</v>
      </c>
      <c r="N33" s="37"/>
      <c r="O33" s="106">
        <f t="shared" ref="O33:O37" si="7">M33*N33</f>
        <v>0</v>
      </c>
      <c r="P33" s="493"/>
      <c r="Q33" s="101"/>
    </row>
    <row r="34" spans="1:17" ht="21.75" customHeight="1" x14ac:dyDescent="0.25">
      <c r="A34" s="168"/>
      <c r="B34" s="481"/>
      <c r="C34" s="500"/>
      <c r="D34" s="102" t="s">
        <v>16</v>
      </c>
      <c r="E34" s="499" t="s">
        <v>134</v>
      </c>
      <c r="F34" s="499">
        <v>0.5</v>
      </c>
      <c r="G34" s="15" t="s">
        <v>112</v>
      </c>
      <c r="H34" s="15">
        <v>0.5</v>
      </c>
      <c r="I34" s="37"/>
      <c r="J34" s="104">
        <f t="shared" si="6"/>
        <v>0</v>
      </c>
      <c r="K34" s="506"/>
      <c r="L34" s="101"/>
      <c r="M34" s="15">
        <v>0.5</v>
      </c>
      <c r="N34" s="37"/>
      <c r="O34" s="106">
        <f t="shared" si="7"/>
        <v>0</v>
      </c>
      <c r="P34" s="493"/>
      <c r="Q34" s="101"/>
    </row>
    <row r="35" spans="1:17" ht="27" customHeight="1" x14ac:dyDescent="0.25">
      <c r="A35" s="168"/>
      <c r="B35" s="481"/>
      <c r="C35" s="500"/>
      <c r="D35" s="15" t="s">
        <v>35</v>
      </c>
      <c r="E35" s="499" t="s">
        <v>135</v>
      </c>
      <c r="F35" s="499">
        <v>0.25</v>
      </c>
      <c r="G35" s="15" t="s">
        <v>138</v>
      </c>
      <c r="H35" s="15">
        <v>0.25</v>
      </c>
      <c r="I35" s="37"/>
      <c r="J35" s="104">
        <f t="shared" si="6"/>
        <v>0</v>
      </c>
      <c r="K35" s="506"/>
      <c r="L35" s="101"/>
      <c r="M35" s="15">
        <v>0.25</v>
      </c>
      <c r="N35" s="37"/>
      <c r="O35" s="106">
        <f t="shared" si="7"/>
        <v>0</v>
      </c>
      <c r="P35" s="493"/>
      <c r="Q35" s="101"/>
    </row>
    <row r="36" spans="1:17" ht="32.1" customHeight="1" x14ac:dyDescent="0.25">
      <c r="A36" s="168"/>
      <c r="B36" s="481"/>
      <c r="C36" s="15" t="s">
        <v>104</v>
      </c>
      <c r="D36" s="15" t="s">
        <v>55</v>
      </c>
      <c r="E36" s="499" t="s">
        <v>136</v>
      </c>
      <c r="F36" s="499">
        <v>0.25</v>
      </c>
      <c r="G36" s="15" t="s">
        <v>80</v>
      </c>
      <c r="H36" s="15">
        <v>0.25</v>
      </c>
      <c r="I36" s="37"/>
      <c r="J36" s="104">
        <f t="shared" si="6"/>
        <v>0</v>
      </c>
      <c r="K36" s="506"/>
      <c r="L36" s="101"/>
      <c r="M36" s="15">
        <v>0.25</v>
      </c>
      <c r="N36" s="37"/>
      <c r="O36" s="106">
        <f t="shared" si="7"/>
        <v>0</v>
      </c>
      <c r="P36" s="493"/>
      <c r="Q36" s="101"/>
    </row>
    <row r="37" spans="1:17" ht="25.5" x14ac:dyDescent="0.25">
      <c r="A37" s="168"/>
      <c r="B37" s="78" t="s">
        <v>104</v>
      </c>
      <c r="C37" s="15">
        <v>10</v>
      </c>
      <c r="D37" s="15" t="s">
        <v>5</v>
      </c>
      <c r="E37" s="499" t="s">
        <v>137</v>
      </c>
      <c r="F37" s="499">
        <v>0.25</v>
      </c>
      <c r="G37" s="15" t="s">
        <v>139</v>
      </c>
      <c r="H37" s="15">
        <v>0.25</v>
      </c>
      <c r="I37" s="37"/>
      <c r="J37" s="104">
        <f t="shared" si="6"/>
        <v>0</v>
      </c>
      <c r="K37" s="506"/>
      <c r="L37" s="101"/>
      <c r="M37" s="15">
        <v>0.25</v>
      </c>
      <c r="N37" s="37"/>
      <c r="O37" s="106">
        <f t="shared" si="7"/>
        <v>0</v>
      </c>
      <c r="P37" s="493"/>
      <c r="Q37" s="101"/>
    </row>
    <row r="38" spans="1:17" x14ac:dyDescent="0.25">
      <c r="A38" s="168"/>
      <c r="B38" s="78">
        <v>20</v>
      </c>
      <c r="C38" s="514" t="s">
        <v>41</v>
      </c>
      <c r="D38" s="515"/>
      <c r="E38" s="515"/>
      <c r="F38" s="515"/>
      <c r="G38" s="515"/>
      <c r="H38" s="515"/>
      <c r="I38" s="112"/>
      <c r="J38" s="110">
        <f>SUM(J33:J37)</f>
        <v>0</v>
      </c>
      <c r="K38" s="62">
        <f>IF(J38&gt;C37,C37,J38)</f>
        <v>0</v>
      </c>
      <c r="L38" s="111"/>
      <c r="M38" s="260"/>
      <c r="N38" s="260"/>
      <c r="O38" s="107">
        <f>SUM(O33:O37)</f>
        <v>0</v>
      </c>
      <c r="P38" s="108">
        <f>IF(O38&gt;C37,C37,O38)</f>
        <v>0</v>
      </c>
      <c r="Q38" s="109"/>
    </row>
    <row r="39" spans="1:17" ht="26.1" customHeight="1" x14ac:dyDescent="0.25">
      <c r="A39" s="168"/>
      <c r="B39" s="510" t="s">
        <v>260</v>
      </c>
      <c r="C39" s="500" t="s">
        <v>118</v>
      </c>
      <c r="D39" s="15" t="s">
        <v>0</v>
      </c>
      <c r="E39" s="512" t="s">
        <v>140</v>
      </c>
      <c r="F39" s="513"/>
      <c r="G39" s="15" t="s">
        <v>54</v>
      </c>
      <c r="H39" s="15">
        <v>1</v>
      </c>
      <c r="I39" s="37"/>
      <c r="J39" s="104">
        <f>H39*I39</f>
        <v>0</v>
      </c>
      <c r="K39" s="497"/>
      <c r="L39" s="101"/>
      <c r="M39" s="15">
        <v>1</v>
      </c>
      <c r="N39" s="37"/>
      <c r="O39" s="106">
        <f>M39*N39</f>
        <v>0</v>
      </c>
      <c r="P39" s="494"/>
      <c r="Q39" s="101"/>
    </row>
    <row r="40" spans="1:17" x14ac:dyDescent="0.25">
      <c r="A40" s="168"/>
      <c r="B40" s="510"/>
      <c r="C40" s="500"/>
      <c r="D40" s="15" t="s">
        <v>12</v>
      </c>
      <c r="E40" s="499" t="s">
        <v>141</v>
      </c>
      <c r="F40" s="499">
        <v>0.75</v>
      </c>
      <c r="G40" s="15" t="s">
        <v>54</v>
      </c>
      <c r="H40" s="15">
        <v>0.75</v>
      </c>
      <c r="I40" s="37"/>
      <c r="J40" s="104">
        <f t="shared" ref="J40:J42" si="8">H40*I40</f>
        <v>0</v>
      </c>
      <c r="K40" s="497"/>
      <c r="L40" s="101"/>
      <c r="M40" s="15">
        <v>0.75</v>
      </c>
      <c r="N40" s="37"/>
      <c r="O40" s="106">
        <f t="shared" ref="O40:O42" si="9">M40*N40</f>
        <v>0</v>
      </c>
      <c r="P40" s="494"/>
      <c r="Q40" s="101"/>
    </row>
    <row r="41" spans="1:17" ht="18.95" customHeight="1" x14ac:dyDescent="0.25">
      <c r="A41" s="168"/>
      <c r="B41" s="510"/>
      <c r="C41" s="500"/>
      <c r="D41" s="15" t="s">
        <v>115</v>
      </c>
      <c r="E41" s="499" t="s">
        <v>142</v>
      </c>
      <c r="F41" s="499">
        <v>1</v>
      </c>
      <c r="G41" s="15" t="s">
        <v>54</v>
      </c>
      <c r="H41" s="15">
        <v>1</v>
      </c>
      <c r="I41" s="37"/>
      <c r="J41" s="104">
        <f t="shared" si="8"/>
        <v>0</v>
      </c>
      <c r="K41" s="497"/>
      <c r="L41" s="101"/>
      <c r="M41" s="15">
        <v>1</v>
      </c>
      <c r="N41" s="37"/>
      <c r="O41" s="106">
        <f t="shared" si="9"/>
        <v>0</v>
      </c>
      <c r="P41" s="494"/>
      <c r="Q41" s="101"/>
    </row>
    <row r="42" spans="1:17" ht="18.95" customHeight="1" x14ac:dyDescent="0.25">
      <c r="A42" s="168"/>
      <c r="B42" s="510"/>
      <c r="C42" s="500"/>
      <c r="D42" s="15" t="s">
        <v>116</v>
      </c>
      <c r="E42" s="499" t="s">
        <v>143</v>
      </c>
      <c r="F42" s="499">
        <v>0.75</v>
      </c>
      <c r="G42" s="15" t="s">
        <v>54</v>
      </c>
      <c r="H42" s="15">
        <v>0.75</v>
      </c>
      <c r="I42" s="37"/>
      <c r="J42" s="104">
        <f t="shared" si="8"/>
        <v>0</v>
      </c>
      <c r="K42" s="497"/>
      <c r="L42" s="101"/>
      <c r="M42" s="15">
        <v>0.75</v>
      </c>
      <c r="N42" s="37"/>
      <c r="O42" s="106">
        <f t="shared" si="9"/>
        <v>0</v>
      </c>
      <c r="P42" s="494"/>
      <c r="Q42" s="101"/>
    </row>
    <row r="43" spans="1:17" ht="25.5" x14ac:dyDescent="0.25">
      <c r="A43" s="168"/>
      <c r="B43" s="510"/>
      <c r="C43" s="15" t="s">
        <v>104</v>
      </c>
      <c r="D43" s="15" t="s">
        <v>117</v>
      </c>
      <c r="E43" s="499" t="s">
        <v>144</v>
      </c>
      <c r="F43" s="499">
        <v>0.5</v>
      </c>
      <c r="G43" s="15" t="s">
        <v>145</v>
      </c>
      <c r="H43" s="15">
        <v>0.5</v>
      </c>
      <c r="I43" s="37"/>
      <c r="J43" s="104">
        <f>H43*I43</f>
        <v>0</v>
      </c>
      <c r="K43" s="497"/>
      <c r="L43" s="101"/>
      <c r="M43" s="15">
        <v>0.5</v>
      </c>
      <c r="N43" s="37"/>
      <c r="O43" s="106">
        <f>M43*N43</f>
        <v>0</v>
      </c>
      <c r="P43" s="494"/>
      <c r="Q43" s="101"/>
    </row>
    <row r="44" spans="1:17" ht="25.5" x14ac:dyDescent="0.25">
      <c r="A44" s="168"/>
      <c r="B44" s="510"/>
      <c r="C44" s="15">
        <v>5</v>
      </c>
      <c r="D44" s="15" t="s">
        <v>119</v>
      </c>
      <c r="E44" s="499" t="s">
        <v>146</v>
      </c>
      <c r="F44" s="499">
        <v>1</v>
      </c>
      <c r="G44" s="15" t="s">
        <v>147</v>
      </c>
      <c r="H44" s="15">
        <v>0.5</v>
      </c>
      <c r="I44" s="37"/>
      <c r="J44" s="104">
        <f>H44*I44</f>
        <v>0</v>
      </c>
      <c r="K44" s="497"/>
      <c r="L44" s="101"/>
      <c r="M44" s="15">
        <v>0.5</v>
      </c>
      <c r="N44" s="37"/>
      <c r="O44" s="106">
        <f>M44*N44</f>
        <v>0</v>
      </c>
      <c r="P44" s="494"/>
      <c r="Q44" s="101"/>
    </row>
    <row r="45" spans="1:17" x14ac:dyDescent="0.25">
      <c r="A45" s="168"/>
      <c r="B45" s="510"/>
      <c r="C45" s="401" t="s">
        <v>41</v>
      </c>
      <c r="D45" s="402"/>
      <c r="E45" s="402"/>
      <c r="F45" s="402"/>
      <c r="G45" s="402"/>
      <c r="H45" s="402"/>
      <c r="I45" s="112"/>
      <c r="J45" s="110">
        <f>SUM(J39:J44)</f>
        <v>0</v>
      </c>
      <c r="K45" s="62">
        <f>IF(J45&gt;C44,C44,J45)</f>
        <v>0</v>
      </c>
      <c r="L45" s="111"/>
      <c r="M45" s="261"/>
      <c r="N45" s="260"/>
      <c r="O45" s="107">
        <f>SUM(O39:O44)</f>
        <v>0</v>
      </c>
      <c r="P45" s="108">
        <f>IF(O45&gt;C44,C44,O45)</f>
        <v>0</v>
      </c>
      <c r="Q45" s="109"/>
    </row>
    <row r="46" spans="1:17" ht="32.1" customHeight="1" x14ac:dyDescent="0.25">
      <c r="A46" s="168"/>
      <c r="B46" s="510"/>
      <c r="C46" s="15" t="s">
        <v>350</v>
      </c>
      <c r="D46" s="15" t="s">
        <v>120</v>
      </c>
      <c r="E46" s="499" t="s">
        <v>148</v>
      </c>
      <c r="F46" s="499">
        <v>0.5</v>
      </c>
      <c r="G46" s="15" t="s">
        <v>54</v>
      </c>
      <c r="H46" s="15">
        <v>0.5</v>
      </c>
      <c r="I46" s="37"/>
      <c r="J46" s="103">
        <f>H46*I46</f>
        <v>0</v>
      </c>
      <c r="K46" s="497"/>
      <c r="L46" s="101"/>
      <c r="M46" s="15">
        <v>0.5</v>
      </c>
      <c r="N46" s="37"/>
      <c r="O46" s="105">
        <f>M46*N46</f>
        <v>0</v>
      </c>
      <c r="P46" s="494"/>
      <c r="Q46" s="101"/>
    </row>
    <row r="47" spans="1:17" ht="30.6" customHeight="1" x14ac:dyDescent="0.25">
      <c r="A47" s="168"/>
      <c r="B47" s="78" t="s">
        <v>104</v>
      </c>
      <c r="C47" s="15">
        <v>5</v>
      </c>
      <c r="D47" s="15" t="s">
        <v>261</v>
      </c>
      <c r="E47" s="499" t="s">
        <v>149</v>
      </c>
      <c r="F47" s="499">
        <v>0.25</v>
      </c>
      <c r="G47" s="15" t="s">
        <v>150</v>
      </c>
      <c r="H47" s="15">
        <v>0.25</v>
      </c>
      <c r="I47" s="37"/>
      <c r="J47" s="103">
        <f>H47*I47</f>
        <v>0</v>
      </c>
      <c r="K47" s="497"/>
      <c r="L47" s="101"/>
      <c r="M47" s="15">
        <v>0.25</v>
      </c>
      <c r="N47" s="37"/>
      <c r="O47" s="105">
        <f>M47*N47</f>
        <v>0</v>
      </c>
      <c r="P47" s="494"/>
      <c r="Q47" s="101"/>
    </row>
    <row r="48" spans="1:17" x14ac:dyDescent="0.25">
      <c r="A48" s="168"/>
      <c r="B48" s="78">
        <v>10</v>
      </c>
      <c r="C48" s="401" t="s">
        <v>41</v>
      </c>
      <c r="D48" s="402"/>
      <c r="E48" s="402"/>
      <c r="F48" s="402"/>
      <c r="G48" s="402"/>
      <c r="H48" s="402"/>
      <c r="I48" s="112"/>
      <c r="J48" s="110">
        <f>SUM(J46:J47)</f>
        <v>0</v>
      </c>
      <c r="K48" s="62">
        <f>IF(J48&gt;C47,C47,J48)</f>
        <v>0</v>
      </c>
      <c r="L48" s="111"/>
      <c r="M48" s="260"/>
      <c r="N48" s="260"/>
      <c r="O48" s="107">
        <f>SUM(O46:O47)</f>
        <v>0</v>
      </c>
      <c r="P48" s="108">
        <f>IF(O48&gt;C47,C47,O48)</f>
        <v>0</v>
      </c>
      <c r="Q48" s="109"/>
    </row>
    <row r="49" spans="1:17" s="38" customFormat="1" ht="15.75" thickBot="1" x14ac:dyDescent="0.3">
      <c r="A49" s="168"/>
      <c r="B49" s="168"/>
      <c r="C49" s="31"/>
      <c r="D49" s="94"/>
      <c r="E49" s="94"/>
      <c r="F49" s="94"/>
      <c r="G49" s="94"/>
      <c r="H49" s="94"/>
      <c r="I49" s="94"/>
      <c r="J49" s="95"/>
      <c r="K49" s="94"/>
      <c r="L49" s="96"/>
      <c r="M49" s="94"/>
      <c r="N49" s="94"/>
      <c r="O49" s="95"/>
      <c r="P49" s="94"/>
      <c r="Q49" s="96"/>
    </row>
    <row r="50" spans="1:17" s="97" customFormat="1" ht="16.5" thickBot="1" x14ac:dyDescent="0.3">
      <c r="A50" s="168"/>
      <c r="B50" s="168"/>
      <c r="C50" s="505" t="s">
        <v>240</v>
      </c>
      <c r="D50" s="505"/>
      <c r="E50" s="505"/>
      <c r="F50" s="505"/>
      <c r="G50" s="505"/>
      <c r="H50" s="505"/>
      <c r="I50" s="505"/>
      <c r="J50" s="262">
        <f>J17+J22+J26+J32+J38+J45+J48</f>
        <v>0</v>
      </c>
      <c r="K50" s="256">
        <f>K17+K22+K26+K32+K38+K45+K48</f>
        <v>0</v>
      </c>
      <c r="L50" s="147"/>
      <c r="M50" s="168"/>
      <c r="N50" s="168"/>
      <c r="O50" s="255">
        <f>O17+O22+O26+O32+O38+O45+O48</f>
        <v>0</v>
      </c>
      <c r="P50" s="256">
        <f>P17+P22+P26+P32+P38+P45+P48</f>
        <v>0</v>
      </c>
      <c r="Q50" s="147"/>
    </row>
    <row r="51" spans="1:17" s="38" customFormat="1" x14ac:dyDescent="0.25">
      <c r="A51" s="168"/>
      <c r="B51" s="168"/>
      <c r="C51" s="96"/>
      <c r="D51" s="96"/>
      <c r="E51" s="96"/>
      <c r="F51" s="96"/>
      <c r="G51" s="258"/>
      <c r="H51" s="258"/>
      <c r="I51" s="96"/>
      <c r="J51" s="96"/>
      <c r="K51" s="263"/>
      <c r="L51" s="168"/>
      <c r="M51" s="258"/>
      <c r="N51" s="96"/>
      <c r="O51" s="96"/>
      <c r="P51" s="263"/>
      <c r="Q51" s="168"/>
    </row>
    <row r="52" spans="1:17" x14ac:dyDescent="0.25">
      <c r="A52" s="168"/>
      <c r="B52" s="147"/>
      <c r="C52" s="264"/>
      <c r="D52" s="264"/>
      <c r="E52" s="264"/>
      <c r="F52" s="264"/>
      <c r="G52" s="265"/>
      <c r="H52" s="265"/>
      <c r="I52" s="264"/>
      <c r="J52" s="264"/>
      <c r="K52" s="266"/>
      <c r="L52" s="147"/>
      <c r="M52" s="265"/>
      <c r="N52" s="264"/>
      <c r="O52" s="264"/>
      <c r="P52" s="266"/>
      <c r="Q52" s="147"/>
    </row>
  </sheetData>
  <sheetProtection algorithmName="SHA-512" hashValue="jh0SsId/RobBRs8vWUufvY7CUnVallmaDrgbUwjRVHDhU0R81e+peJZSCxP7tU1yxQxOvdsQVeVd8m6NFD4kqw==" saltValue="bQ5i2kRZo7gYWi2onG5QMA==" spinCount="100000" sheet="1" objects="1" scenarios="1" selectLockedCells="1"/>
  <mergeCells count="72">
    <mergeCell ref="C38:H38"/>
    <mergeCell ref="E12:F12"/>
    <mergeCell ref="E11:F11"/>
    <mergeCell ref="E13:F13"/>
    <mergeCell ref="C45:H45"/>
    <mergeCell ref="E40:F40"/>
    <mergeCell ref="E42:F42"/>
    <mergeCell ref="E43:F43"/>
    <mergeCell ref="E44:F44"/>
    <mergeCell ref="E41:F41"/>
    <mergeCell ref="E7:J7"/>
    <mergeCell ref="B39:B46"/>
    <mergeCell ref="E46:F46"/>
    <mergeCell ref="E47:F47"/>
    <mergeCell ref="E29:F29"/>
    <mergeCell ref="E28:F28"/>
    <mergeCell ref="E27:F27"/>
    <mergeCell ref="E37:F37"/>
    <mergeCell ref="C9:E9"/>
    <mergeCell ref="B11:B12"/>
    <mergeCell ref="B27:B36"/>
    <mergeCell ref="E39:F39"/>
    <mergeCell ref="C22:H22"/>
    <mergeCell ref="C26:H26"/>
    <mergeCell ref="C32:H32"/>
    <mergeCell ref="C39:C42"/>
    <mergeCell ref="H9:H10"/>
    <mergeCell ref="C5:L5"/>
    <mergeCell ref="C3:L3"/>
    <mergeCell ref="C50:I50"/>
    <mergeCell ref="K33:K37"/>
    <mergeCell ref="K14:K16"/>
    <mergeCell ref="K23:K25"/>
    <mergeCell ref="K27:K31"/>
    <mergeCell ref="E30:F30"/>
    <mergeCell ref="E31:F31"/>
    <mergeCell ref="E25:F25"/>
    <mergeCell ref="E23:F23"/>
    <mergeCell ref="E24:F24"/>
    <mergeCell ref="K18:K21"/>
    <mergeCell ref="C8:E8"/>
    <mergeCell ref="C48:H48"/>
    <mergeCell ref="B14:B24"/>
    <mergeCell ref="E20:F20"/>
    <mergeCell ref="E21:F21"/>
    <mergeCell ref="E36:F36"/>
    <mergeCell ref="C33:C35"/>
    <mergeCell ref="E33:F33"/>
    <mergeCell ref="E34:F34"/>
    <mergeCell ref="E35:F35"/>
    <mergeCell ref="E14:F14"/>
    <mergeCell ref="E15:F15"/>
    <mergeCell ref="E16:F16"/>
    <mergeCell ref="E18:F18"/>
    <mergeCell ref="C27:C29"/>
    <mergeCell ref="E19:F19"/>
    <mergeCell ref="C18:C19"/>
    <mergeCell ref="C17:H17"/>
    <mergeCell ref="P33:P37"/>
    <mergeCell ref="P39:P44"/>
    <mergeCell ref="P46:P47"/>
    <mergeCell ref="I9:L10"/>
    <mergeCell ref="M9:Q10"/>
    <mergeCell ref="Q11:Q12"/>
    <mergeCell ref="P14:P16"/>
    <mergeCell ref="P18:P21"/>
    <mergeCell ref="P23:P25"/>
    <mergeCell ref="P27:P31"/>
    <mergeCell ref="M11:M12"/>
    <mergeCell ref="N11:P11"/>
    <mergeCell ref="K46:K47"/>
    <mergeCell ref="K39:K44"/>
  </mergeCells>
  <phoneticPr fontId="5" type="noConversion"/>
  <conditionalFormatting sqref="N14:N48">
    <cfRule type="expression" dxfId="1" priority="1">
      <formula>$I14&lt;$N14</formula>
    </cfRule>
    <cfRule type="expression" dxfId="0" priority="2">
      <formula>$I14&gt;$N14</formula>
    </cfRule>
  </conditionalFormatting>
  <printOptions horizontalCentered="1"/>
  <pageMargins left="0.35433070866141736" right="0.23622047244094491" top="0.35433070866141736" bottom="0.55118110236220474" header="0.31496062992125984" footer="0.31496062992125984"/>
  <pageSetup paperSize="8" scale="91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2:N24"/>
  <sheetViews>
    <sheetView tabSelected="1" topLeftCell="A10" zoomScaleNormal="100" workbookViewId="0">
      <selection activeCell="D20" sqref="D20:F20"/>
    </sheetView>
  </sheetViews>
  <sheetFormatPr defaultColWidth="11.42578125" defaultRowHeight="15" x14ac:dyDescent="0.25"/>
  <cols>
    <col min="1" max="1" width="4.42578125" style="17" customWidth="1"/>
    <col min="2" max="2" width="23.42578125" style="17" customWidth="1"/>
    <col min="3" max="3" width="32.140625" style="17" customWidth="1"/>
    <col min="4" max="6" width="14.7109375" style="17" customWidth="1"/>
    <col min="7" max="7" width="16.28515625" style="17" customWidth="1"/>
    <col min="8" max="8" width="4.7109375" style="17" customWidth="1"/>
    <col min="9" max="9" width="15.28515625" style="17" customWidth="1"/>
    <col min="10" max="10" width="15.42578125" style="17" customWidth="1"/>
    <col min="11" max="11" width="14.5703125" style="17" customWidth="1"/>
    <col min="12" max="12" width="14.42578125" style="17" customWidth="1"/>
    <col min="13" max="16384" width="11.42578125" style="17"/>
  </cols>
  <sheetData>
    <row r="2" spans="2:12" ht="14.25" customHeight="1" x14ac:dyDescent="0.25"/>
    <row r="3" spans="2:12" ht="23.25" customHeight="1" x14ac:dyDescent="0.25">
      <c r="B3" s="321" t="s">
        <v>340</v>
      </c>
      <c r="C3" s="321"/>
      <c r="D3" s="321"/>
      <c r="E3" s="321"/>
      <c r="F3" s="321"/>
      <c r="G3" s="321"/>
      <c r="H3" s="321"/>
      <c r="I3" s="170"/>
      <c r="J3" s="170"/>
      <c r="K3" s="170"/>
      <c r="L3" s="170"/>
    </row>
    <row r="4" spans="2:12" ht="14.25" customHeight="1" x14ac:dyDescent="0.25">
      <c r="B4" s="267"/>
      <c r="C4" s="267"/>
      <c r="D4" s="267"/>
      <c r="E4" s="267"/>
      <c r="F4" s="267"/>
      <c r="G4" s="267"/>
      <c r="H4" s="267"/>
      <c r="I4" s="170"/>
      <c r="J4" s="170"/>
      <c r="K4" s="170"/>
      <c r="L4" s="170"/>
    </row>
    <row r="5" spans="2:12" ht="24.75" customHeight="1" x14ac:dyDescent="0.25">
      <c r="B5" s="321" t="s">
        <v>270</v>
      </c>
      <c r="C5" s="321"/>
      <c r="D5" s="321"/>
      <c r="E5" s="321"/>
      <c r="F5" s="321"/>
      <c r="G5" s="321"/>
      <c r="H5" s="321"/>
      <c r="I5" s="170"/>
      <c r="J5" s="170"/>
      <c r="K5" s="170"/>
      <c r="L5" s="170"/>
    </row>
    <row r="6" spans="2:12" ht="24.75" customHeight="1" x14ac:dyDescent="0.25">
      <c r="B6" s="267"/>
      <c r="C6" s="267"/>
      <c r="D6" s="267"/>
      <c r="E6" s="267"/>
      <c r="F6" s="267"/>
      <c r="G6" s="267"/>
      <c r="H6" s="267"/>
      <c r="I6" s="170"/>
      <c r="J6" s="170"/>
      <c r="K6" s="170"/>
      <c r="L6" s="170"/>
    </row>
    <row r="7" spans="2:12" ht="18" customHeight="1" x14ac:dyDescent="0.25">
      <c r="B7" s="170"/>
      <c r="C7" s="25" t="str">
        <f>'1.Identificação '!B8</f>
        <v>Nome do candidato:</v>
      </c>
      <c r="D7" s="525">
        <f>'1.Identificação '!C8</f>
        <v>0</v>
      </c>
      <c r="E7" s="525"/>
      <c r="F7" s="525"/>
      <c r="G7" s="525"/>
      <c r="H7" s="525"/>
      <c r="I7" s="525"/>
      <c r="J7" s="525"/>
      <c r="K7" s="170"/>
      <c r="L7" s="170"/>
    </row>
    <row r="8" spans="2:12" ht="23.25" customHeight="1" x14ac:dyDescent="0.25">
      <c r="B8" s="170"/>
      <c r="C8" s="170"/>
      <c r="D8" s="170"/>
      <c r="E8" s="170"/>
      <c r="F8" s="170"/>
      <c r="G8" s="170"/>
      <c r="H8" s="268"/>
      <c r="I8" s="170"/>
      <c r="J8" s="170"/>
      <c r="K8" s="170"/>
      <c r="L8" s="170"/>
    </row>
    <row r="9" spans="2:12" ht="14.25" customHeight="1" x14ac:dyDescent="0.25">
      <c r="B9" s="170"/>
      <c r="C9" s="408" t="s">
        <v>269</v>
      </c>
      <c r="D9" s="408"/>
      <c r="E9" s="170"/>
      <c r="F9" s="170"/>
      <c r="G9" s="170"/>
      <c r="H9" s="170"/>
      <c r="I9" s="170"/>
      <c r="J9" s="170"/>
      <c r="K9" s="170"/>
      <c r="L9" s="170"/>
    </row>
    <row r="10" spans="2:12" ht="14.25" customHeight="1" x14ac:dyDescent="0.25">
      <c r="B10" s="170"/>
      <c r="C10" s="269"/>
      <c r="D10" s="269"/>
      <c r="E10" s="170"/>
      <c r="F10" s="170"/>
      <c r="G10" s="170"/>
      <c r="H10" s="170"/>
      <c r="I10" s="170"/>
      <c r="J10" s="170"/>
      <c r="K10" s="170"/>
      <c r="L10" s="170"/>
    </row>
    <row r="11" spans="2:12" ht="14.25" customHeight="1" x14ac:dyDescent="0.25">
      <c r="B11" s="170"/>
      <c r="C11" s="269"/>
      <c r="D11" s="269"/>
      <c r="E11" s="170"/>
      <c r="F11" s="170"/>
      <c r="G11" s="170"/>
      <c r="H11" s="170"/>
      <c r="I11" s="170"/>
      <c r="J11" s="170"/>
      <c r="K11" s="170"/>
      <c r="L11" s="170"/>
    </row>
    <row r="12" spans="2:12" ht="14.25" customHeight="1" x14ac:dyDescent="0.25">
      <c r="B12" s="170"/>
      <c r="C12" s="170"/>
      <c r="D12" s="524" t="s">
        <v>294</v>
      </c>
      <c r="E12" s="524"/>
      <c r="F12" s="524"/>
      <c r="G12" s="524"/>
      <c r="H12" s="170"/>
      <c r="I12" s="526" t="s">
        <v>295</v>
      </c>
      <c r="J12" s="526"/>
      <c r="K12" s="526"/>
      <c r="L12" s="526"/>
    </row>
    <row r="13" spans="2:12" ht="36.75" customHeight="1" x14ac:dyDescent="0.25">
      <c r="B13" s="170"/>
      <c r="C13" s="270"/>
      <c r="D13" s="271" t="s">
        <v>18</v>
      </c>
      <c r="E13" s="271" t="s">
        <v>19</v>
      </c>
      <c r="F13" s="271" t="s">
        <v>20</v>
      </c>
      <c r="G13" s="271" t="s">
        <v>21</v>
      </c>
      <c r="H13" s="31"/>
      <c r="I13" s="271" t="s">
        <v>18</v>
      </c>
      <c r="J13" s="271" t="s">
        <v>19</v>
      </c>
      <c r="K13" s="271" t="s">
        <v>20</v>
      </c>
      <c r="L13" s="271" t="s">
        <v>21</v>
      </c>
    </row>
    <row r="14" spans="2:12" ht="21" customHeight="1" x14ac:dyDescent="0.25">
      <c r="B14" s="170"/>
      <c r="C14" s="272" t="s">
        <v>39</v>
      </c>
      <c r="D14" s="113">
        <f>'2.CE_Comp. Téc.-Cient.'!J81</f>
        <v>0</v>
      </c>
      <c r="E14" s="114">
        <f>'2.CE_Comp. Téc.-Cient.'!K81</f>
        <v>0</v>
      </c>
      <c r="F14" s="115">
        <f>'2.CE_Comp. Téc.-Cient.'!F9</f>
        <v>0.375</v>
      </c>
      <c r="G14" s="273">
        <f>E14*F14</f>
        <v>0</v>
      </c>
      <c r="H14" s="170"/>
      <c r="I14" s="116">
        <f>'2.CE_Comp. Téc.-Cient.'!O81</f>
        <v>0</v>
      </c>
      <c r="J14" s="117">
        <f>'2.CE_Comp. Téc.-Cient.'!P81</f>
        <v>0</v>
      </c>
      <c r="K14" s="118">
        <f>'2.CE_Comp. Téc.-Cient.'!F9</f>
        <v>0.375</v>
      </c>
      <c r="L14" s="274">
        <f>J14*K14</f>
        <v>0</v>
      </c>
    </row>
    <row r="15" spans="2:12" ht="21" customHeight="1" x14ac:dyDescent="0.25">
      <c r="B15" s="170"/>
      <c r="C15" s="272" t="s">
        <v>17</v>
      </c>
      <c r="D15" s="113">
        <f>'3.CE_Comp. Ped.'!J45</f>
        <v>0</v>
      </c>
      <c r="E15" s="114">
        <f>'3.CE_Comp. Ped.'!K45</f>
        <v>0</v>
      </c>
      <c r="F15" s="115">
        <f>'3.CE_Comp. Ped.'!F9</f>
        <v>0.42499999999999999</v>
      </c>
      <c r="G15" s="273">
        <f t="shared" ref="G15:G16" si="0">E15*F15</f>
        <v>0</v>
      </c>
      <c r="H15" s="170"/>
      <c r="I15" s="116">
        <f>'3.CE_Comp. Ped.'!O45</f>
        <v>0</v>
      </c>
      <c r="J15" s="117">
        <f>'3.CE_Comp. Ped.'!P45</f>
        <v>0</v>
      </c>
      <c r="K15" s="118">
        <f>'3.CE_Comp. Ped.'!F9</f>
        <v>0.42499999999999999</v>
      </c>
      <c r="L15" s="274">
        <f t="shared" ref="L15:L16" si="1">J15*K15</f>
        <v>0</v>
      </c>
    </row>
    <row r="16" spans="2:12" ht="21" customHeight="1" x14ac:dyDescent="0.25">
      <c r="B16" s="170"/>
      <c r="C16" s="272" t="s">
        <v>14</v>
      </c>
      <c r="D16" s="113">
        <f>'4.CE_Comp. Org.'!J50</f>
        <v>0</v>
      </c>
      <c r="E16" s="114">
        <f>'4.CE_Comp. Org.'!K50</f>
        <v>0</v>
      </c>
      <c r="F16" s="115">
        <f>'4.CE_Comp. Org.'!F9</f>
        <v>0.2</v>
      </c>
      <c r="G16" s="273">
        <f t="shared" si="0"/>
        <v>0</v>
      </c>
      <c r="H16" s="170"/>
      <c r="I16" s="116">
        <f>'4.CE_Comp. Org.'!O50</f>
        <v>0</v>
      </c>
      <c r="J16" s="117">
        <f>'4.CE_Comp. Org.'!P50</f>
        <v>0</v>
      </c>
      <c r="K16" s="118">
        <f>'4.CE_Comp. Org.'!F9</f>
        <v>0.2</v>
      </c>
      <c r="L16" s="274">
        <f t="shared" si="1"/>
        <v>0</v>
      </c>
    </row>
    <row r="17" spans="2:14" ht="24.95" customHeight="1" x14ac:dyDescent="0.25">
      <c r="B17" s="170"/>
      <c r="C17" s="275" t="s">
        <v>241</v>
      </c>
      <c r="D17" s="276">
        <f>SUM(D14:D16)</f>
        <v>0</v>
      </c>
      <c r="E17" s="276">
        <f t="shared" ref="E17:F17" si="2">SUM(E14:E16)</f>
        <v>0</v>
      </c>
      <c r="F17" s="119">
        <f t="shared" si="2"/>
        <v>1</v>
      </c>
      <c r="G17" s="277">
        <f>G14+G15+G16</f>
        <v>0</v>
      </c>
      <c r="H17" s="170"/>
      <c r="I17" s="276">
        <f>SUM(I14:I16)</f>
        <v>0</v>
      </c>
      <c r="J17" s="276">
        <f t="shared" ref="J17:K17" si="3">SUM(J14:J16)</f>
        <v>0</v>
      </c>
      <c r="K17" s="119">
        <f t="shared" si="3"/>
        <v>1</v>
      </c>
      <c r="L17" s="277">
        <f>L14+L15+L16</f>
        <v>0</v>
      </c>
    </row>
    <row r="18" spans="2:14" x14ac:dyDescent="0.25"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</row>
    <row r="19" spans="2:14" x14ac:dyDescent="0.25"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</row>
    <row r="20" spans="2:14" ht="19.5" customHeight="1" x14ac:dyDescent="0.25">
      <c r="B20" s="170"/>
      <c r="C20" s="278">
        <v>1</v>
      </c>
      <c r="D20" s="521" t="s">
        <v>266</v>
      </c>
      <c r="E20" s="522"/>
      <c r="F20" s="523"/>
      <c r="G20" s="279">
        <f>(D14+D15+D16)</f>
        <v>0</v>
      </c>
      <c r="H20" s="170"/>
      <c r="I20" s="527" t="s">
        <v>266</v>
      </c>
      <c r="J20" s="528"/>
      <c r="K20" s="529"/>
      <c r="L20" s="280">
        <f>(I14+I15+I16)</f>
        <v>0</v>
      </c>
    </row>
    <row r="21" spans="2:14" ht="31.5" customHeight="1" x14ac:dyDescent="0.25">
      <c r="B21" s="170"/>
      <c r="C21" s="278">
        <v>2</v>
      </c>
      <c r="D21" s="518" t="s">
        <v>277</v>
      </c>
      <c r="E21" s="519"/>
      <c r="F21" s="520"/>
      <c r="G21" s="279">
        <f>D14+D15</f>
        <v>0</v>
      </c>
      <c r="H21" s="170"/>
      <c r="I21" s="530" t="s">
        <v>277</v>
      </c>
      <c r="J21" s="531"/>
      <c r="K21" s="532"/>
      <c r="L21" s="280">
        <f>I14+I15</f>
        <v>0</v>
      </c>
    </row>
    <row r="22" spans="2:14" ht="19.5" customHeight="1" x14ac:dyDescent="0.25">
      <c r="B22" s="170"/>
      <c r="C22" s="278">
        <v>3</v>
      </c>
      <c r="D22" s="518" t="s">
        <v>267</v>
      </c>
      <c r="E22" s="519"/>
      <c r="F22" s="520"/>
      <c r="G22" s="279">
        <f>D15</f>
        <v>0</v>
      </c>
      <c r="H22" s="170"/>
      <c r="I22" s="530" t="s">
        <v>267</v>
      </c>
      <c r="J22" s="531"/>
      <c r="K22" s="532"/>
      <c r="L22" s="280">
        <f>I15</f>
        <v>0</v>
      </c>
    </row>
    <row r="23" spans="2:14" ht="24" customHeight="1" x14ac:dyDescent="0.25">
      <c r="B23" s="170"/>
      <c r="C23" s="278">
        <v>4</v>
      </c>
      <c r="D23" s="518" t="s">
        <v>268</v>
      </c>
      <c r="E23" s="519"/>
      <c r="F23" s="520"/>
      <c r="G23" s="281">
        <f>'1.Identificação '!C12</f>
        <v>0</v>
      </c>
      <c r="H23" s="170"/>
      <c r="I23" s="530" t="s">
        <v>268</v>
      </c>
      <c r="J23" s="531"/>
      <c r="K23" s="532"/>
      <c r="L23" s="282" cm="1">
        <f t="array" ref="L23:N23">'1.Identificação '!C12:E12</f>
        <v>0</v>
      </c>
      <c r="M23" s="17">
        <v>0</v>
      </c>
      <c r="N23" s="17">
        <v>0</v>
      </c>
    </row>
    <row r="24" spans="2:14" x14ac:dyDescent="0.25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</row>
  </sheetData>
  <sheetProtection algorithmName="SHA-512" hashValue="BbvO5kMXkwTrPx108ds4n/XXRKeRVqKTJ26nAS0uaijyiG3S641zxpSDZio4zjGLvWnl2e5ndyanZ2DdA/bdKA==" saltValue="S9pe2zylURd94l8fjHwDtw==" spinCount="100000" sheet="1" objects="1" scenarios="1"/>
  <mergeCells count="14">
    <mergeCell ref="D23:F23"/>
    <mergeCell ref="D20:F20"/>
    <mergeCell ref="D12:G12"/>
    <mergeCell ref="D7:J7"/>
    <mergeCell ref="B3:H3"/>
    <mergeCell ref="B5:H5"/>
    <mergeCell ref="C9:D9"/>
    <mergeCell ref="D21:F21"/>
    <mergeCell ref="D22:F22"/>
    <mergeCell ref="I12:L12"/>
    <mergeCell ref="I20:K20"/>
    <mergeCell ref="I21:K21"/>
    <mergeCell ref="I22:K22"/>
    <mergeCell ref="I23:K23"/>
  </mergeCells>
  <phoneticPr fontId="7" type="noConversion"/>
  <pageMargins left="0.75" right="0.75" top="1" bottom="1" header="0.5" footer="0.5"/>
  <pageSetup paperSize="8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12</vt:i4>
      </vt:variant>
    </vt:vector>
  </HeadingPairs>
  <TitlesOfParts>
    <vt:vector size="20" baseType="lpstr">
      <vt:lpstr>Folha1</vt:lpstr>
      <vt:lpstr>1.Identificação </vt:lpstr>
      <vt:lpstr>Instruções de Preenchimento</vt:lpstr>
      <vt:lpstr>Avaliação do Mérito Absoluto</vt:lpstr>
      <vt:lpstr>2.CE_Comp. Téc.-Cient.</vt:lpstr>
      <vt:lpstr>3.CE_Comp. Ped.</vt:lpstr>
      <vt:lpstr>4.CE_Comp. Org.</vt:lpstr>
      <vt:lpstr>5.CE_Pontuação</vt:lpstr>
      <vt:lpstr>'1.Identificação '!_1.Identificação___C8_I8</vt:lpstr>
      <vt:lpstr>'1.Identificação '!Área_de_Impressão</vt:lpstr>
      <vt:lpstr>'2.CE_Comp. Téc.-Cient.'!Área_de_Impressão</vt:lpstr>
      <vt:lpstr>'3.CE_Comp. Ped.'!Área_de_Impressão</vt:lpstr>
      <vt:lpstr>'4.CE_Comp. Org.'!Área_de_Impressão</vt:lpstr>
      <vt:lpstr>'5.CE_Pontuação'!Área_de_Impressão</vt:lpstr>
      <vt:lpstr>'Avaliação do Mérito Absoluto'!Área_de_Impressão</vt:lpstr>
      <vt:lpstr>'Instruções de Preenchimento'!Área_de_Impressão</vt:lpstr>
      <vt:lpstr>'1.Identificação '!Nome</vt:lpstr>
      <vt:lpstr>'2.CE_Comp. Téc.-Cient.'!Títulos_de_Impressão</vt:lpstr>
      <vt:lpstr>'3.CE_Comp. Ped.'!Títulos_de_Impressão</vt:lpstr>
      <vt:lpstr>'4.CE_Comp.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Utilizador do Windows</cp:lastModifiedBy>
  <cp:lastPrinted>2023-07-21T13:32:47Z</cp:lastPrinted>
  <dcterms:created xsi:type="dcterms:W3CDTF">2010-06-22T17:24:01Z</dcterms:created>
  <dcterms:modified xsi:type="dcterms:W3CDTF">2023-07-28T14:08:34Z</dcterms:modified>
</cp:coreProperties>
</file>