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CATARINA\02_DOCENTES_Concursos Professores Coordenadores\2022\Prof Coord Principal\"/>
    </mc:Choice>
  </mc:AlternateContent>
  <xr:revisionPtr revIDLastSave="0" documentId="8_{4A4FFED5-9249-480B-B8C2-98BCBDE981CC}" xr6:coauthVersionLast="47" xr6:coauthVersionMax="47" xr10:uidLastSave="{00000000-0000-0000-0000-000000000000}"/>
  <bookViews>
    <workbookView xWindow="-120" yWindow="-120" windowWidth="29040" windowHeight="15840" tabRatio="926" firstSheet="1" activeTab="6" xr2:uid="{00000000-000D-0000-FFFF-FFFF00000000}"/>
  </bookViews>
  <sheets>
    <sheet name="Folha1" sheetId="13" state="hidden" r:id="rId1"/>
    <sheet name="1.Identificação " sheetId="10" r:id="rId2"/>
    <sheet name="2. Instruções de preenchimento" sheetId="14" r:id="rId3"/>
    <sheet name="3.Avaliação do Mérito Absoluto" sheetId="12" r:id="rId4"/>
    <sheet name="4. Comp. Téc.-Cient." sheetId="1" r:id="rId5"/>
    <sheet name="5. Comp. Ped." sheetId="6" r:id="rId6"/>
    <sheet name="6. Comp. Org." sheetId="5" r:id="rId7"/>
    <sheet name="7. Pontuação" sheetId="11" r:id="rId8"/>
  </sheets>
  <definedNames>
    <definedName name="_1.Identificação___C8_I8" localSheetId="1">'1.Identificação '!$C$8:$I$8</definedName>
    <definedName name="_xlnm.Print_Area" localSheetId="1">'1.Identificação '!$A$1:$N$44</definedName>
    <definedName name="_xlnm.Print_Area" localSheetId="2">'2. Instruções de preenchimento'!$A$1:$P$26</definedName>
    <definedName name="_xlnm.Print_Area" localSheetId="3">'3.Avaliação do Mérito Absoluto'!$B$1:$N$60</definedName>
    <definedName name="_xlnm.Print_Area" localSheetId="4">'4. Comp. Téc.-Cient.'!$A$1:$R$73</definedName>
    <definedName name="_xlnm.Print_Area" localSheetId="5">'5. Comp. Ped.'!$B$1:$Q$43</definedName>
    <definedName name="_xlnm.Print_Area" localSheetId="6">'6. Comp. Org.'!$B$3:$L$50</definedName>
    <definedName name="_xlnm.Print_Area" localSheetId="7">'7. Pontuação'!$B$2:$H$23</definedName>
    <definedName name="Nome" localSheetId="1">'1.Identificação '!$C$8:$I$8</definedName>
    <definedName name="_xlnm.Print_Titles" localSheetId="4">'4. Comp. Téc.-Cient.'!$2:$13</definedName>
    <definedName name="_xlnm.Print_Titles" localSheetId="5">'5. Comp. Ped.'!$2:$13</definedName>
    <definedName name="_xlnm.Print_Titles" localSheetId="6">'6. Comp. Org.'!$2:$13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8" i="12" l="1"/>
  <c r="K36" i="12"/>
  <c r="K34" i="12"/>
  <c r="K33" i="12"/>
  <c r="M39" i="12"/>
  <c r="K39" i="12"/>
  <c r="J39" i="12"/>
  <c r="I39" i="12"/>
  <c r="L37" i="12" l="1" a="1"/>
  <c r="L37" i="12" s="1"/>
  <c r="K56" i="12"/>
  <c r="K55" i="12"/>
  <c r="K54" i="12"/>
  <c r="K51" i="12"/>
  <c r="K50" i="12"/>
  <c r="K48" i="12"/>
  <c r="K49" i="12"/>
  <c r="K47" i="12"/>
  <c r="K45" i="12"/>
  <c r="K43" i="12"/>
  <c r="K41" i="12"/>
  <c r="K31" i="12"/>
  <c r="K37" i="12"/>
  <c r="K30" i="12"/>
  <c r="M24" i="12"/>
  <c r="M25" i="12"/>
  <c r="M23" i="12"/>
  <c r="K24" i="12"/>
  <c r="K25" i="12"/>
  <c r="K23" i="12"/>
  <c r="K32" i="12" l="1"/>
  <c r="L32" i="12" s="1" a="1"/>
  <c r="L32" i="12" s="1"/>
  <c r="K35" i="12"/>
  <c r="K52" i="12"/>
  <c r="L52" i="12" s="1" a="1"/>
  <c r="L52" i="12" s="1"/>
  <c r="K15" i="12"/>
  <c r="L15" i="12" s="1"/>
  <c r="N15" i="12" s="1" a="1"/>
  <c r="N15" i="12" s="1"/>
  <c r="K42" i="12"/>
  <c r="L42" i="12" s="1" a="1"/>
  <c r="L42" i="12" s="1"/>
  <c r="K46" i="12"/>
  <c r="L46" i="12" s="1" a="1"/>
  <c r="L46" i="12" s="1"/>
  <c r="K44" i="12"/>
  <c r="L44" i="12" s="1" a="1"/>
  <c r="L44" i="12" s="1"/>
  <c r="K40" i="12"/>
  <c r="L40" i="12" s="1" a="1"/>
  <c r="L40" i="12" s="1"/>
  <c r="O15" i="5"/>
  <c r="O16" i="5"/>
  <c r="J15" i="5"/>
  <c r="J16" i="5"/>
  <c r="M56" i="12"/>
  <c r="M55" i="12"/>
  <c r="M54" i="12"/>
  <c r="M53" i="12"/>
  <c r="K53" i="12"/>
  <c r="K58" i="12" s="1"/>
  <c r="L58" i="12" s="1" a="1"/>
  <c r="L58" i="12" s="1"/>
  <c r="M51" i="12"/>
  <c r="M50" i="12"/>
  <c r="M48" i="12"/>
  <c r="M49" i="12"/>
  <c r="M47" i="12"/>
  <c r="M45" i="12"/>
  <c r="M43" i="12"/>
  <c r="M41" i="12"/>
  <c r="M31" i="12"/>
  <c r="L35" i="12" a="1"/>
  <c r="L35" i="12" s="1"/>
  <c r="M33" i="12"/>
  <c r="M34" i="12"/>
  <c r="M36" i="12"/>
  <c r="M38" i="12"/>
  <c r="M30" i="12"/>
  <c r="I56" i="12"/>
  <c r="J56" i="12"/>
  <c r="J55" i="12"/>
  <c r="I55" i="12"/>
  <c r="I54" i="12"/>
  <c r="J54" i="12"/>
  <c r="J53" i="12"/>
  <c r="I53" i="12"/>
  <c r="I51" i="12"/>
  <c r="J51" i="12"/>
  <c r="I50" i="12"/>
  <c r="J50" i="12"/>
  <c r="M15" i="12"/>
  <c r="J48" i="12"/>
  <c r="J49" i="12"/>
  <c r="J47" i="12"/>
  <c r="I48" i="12"/>
  <c r="I49" i="12"/>
  <c r="I47" i="12"/>
  <c r="I45" i="12"/>
  <c r="I43" i="12"/>
  <c r="I41" i="12"/>
  <c r="J45" i="12"/>
  <c r="J43" i="12"/>
  <c r="O58" i="1"/>
  <c r="J58" i="1"/>
  <c r="O18" i="1"/>
  <c r="J41" i="12"/>
  <c r="I38" i="12"/>
  <c r="J38" i="12"/>
  <c r="I36" i="12"/>
  <c r="J36" i="12"/>
  <c r="J18" i="1"/>
  <c r="J31" i="12"/>
  <c r="J33" i="12"/>
  <c r="J34" i="12"/>
  <c r="J30" i="12"/>
  <c r="I31" i="12"/>
  <c r="I33" i="12"/>
  <c r="I34" i="12"/>
  <c r="I30" i="12"/>
  <c r="J25" i="12"/>
  <c r="J24" i="12"/>
  <c r="J23" i="12"/>
  <c r="I25" i="12"/>
  <c r="I24" i="12"/>
  <c r="I23" i="12"/>
  <c r="F8" i="12" l="1"/>
  <c r="K26" i="12"/>
  <c r="L26" i="12" s="1" a="1"/>
  <c r="L26" i="12" s="1"/>
  <c r="N23" i="12" s="1" a="1"/>
  <c r="N23" i="12" s="1"/>
  <c r="I26" i="12"/>
  <c r="J15" i="12"/>
  <c r="J13" i="12"/>
  <c r="D17" i="12"/>
  <c r="G15" i="12"/>
  <c r="D15" i="12"/>
  <c r="I17" i="12"/>
  <c r="C5" i="12"/>
  <c r="B5" i="12"/>
  <c r="K16" i="11"/>
  <c r="K15" i="11"/>
  <c r="K14" i="11"/>
  <c r="L23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5" i="5"/>
  <c r="O24" i="5"/>
  <c r="O23" i="5"/>
  <c r="O21" i="5"/>
  <c r="O20" i="5"/>
  <c r="O19" i="5"/>
  <c r="O18" i="5"/>
  <c r="O14" i="5"/>
  <c r="L59" i="12" l="1"/>
  <c r="L60" i="12" s="1" a="1"/>
  <c r="L60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P41" i="6"/>
  <c r="P38" i="6"/>
  <c r="P34" i="6"/>
  <c r="P29" i="6"/>
  <c r="P21" i="6"/>
  <c r="O14" i="1"/>
  <c r="O39" i="6"/>
  <c r="O41" i="6" s="1"/>
  <c r="O36" i="6"/>
  <c r="O35" i="6"/>
  <c r="O38" i="6" s="1"/>
  <c r="O33" i="6"/>
  <c r="O32" i="6"/>
  <c r="O31" i="6"/>
  <c r="O30" i="6"/>
  <c r="O34" i="6" s="1"/>
  <c r="O29" i="6"/>
  <c r="O28" i="6"/>
  <c r="O27" i="6"/>
  <c r="O26" i="6"/>
  <c r="O23" i="6"/>
  <c r="O22" i="6"/>
  <c r="O19" i="6"/>
  <c r="O18" i="6"/>
  <c r="O21" i="6" s="1"/>
  <c r="O16" i="6"/>
  <c r="O15" i="6"/>
  <c r="O14" i="6"/>
  <c r="O21" i="1"/>
  <c r="N30" i="12" l="1" a="1"/>
  <c r="N30" i="12" s="1"/>
  <c r="F10" i="12" s="1"/>
  <c r="F9" i="12"/>
  <c r="O25" i="6"/>
  <c r="P25" i="6" s="1"/>
  <c r="O50" i="5"/>
  <c r="I16" i="11" s="1"/>
  <c r="P50" i="5"/>
  <c r="J16" i="11" s="1"/>
  <c r="L16" i="11" s="1"/>
  <c r="O17" i="6"/>
  <c r="O69" i="1"/>
  <c r="O68" i="1"/>
  <c r="O67" i="1"/>
  <c r="O65" i="1"/>
  <c r="O64" i="1"/>
  <c r="O63" i="1"/>
  <c r="O62" i="1"/>
  <c r="O61" i="1"/>
  <c r="O60" i="1"/>
  <c r="O59" i="1"/>
  <c r="O57" i="1"/>
  <c r="O56" i="1"/>
  <c r="O54" i="1"/>
  <c r="O53" i="1"/>
  <c r="O52" i="1"/>
  <c r="O51" i="1"/>
  <c r="O48" i="1"/>
  <c r="O47" i="1"/>
  <c r="O45" i="1"/>
  <c r="O44" i="1"/>
  <c r="O43" i="1"/>
  <c r="O42" i="1"/>
  <c r="O38" i="1"/>
  <c r="O41" i="1" s="1"/>
  <c r="P41" i="1" s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0" i="1"/>
  <c r="O19" i="1"/>
  <c r="O17" i="1"/>
  <c r="O16" i="1"/>
  <c r="O15" i="1"/>
  <c r="D7" i="11"/>
  <c r="C7" i="11"/>
  <c r="E7" i="5"/>
  <c r="C7" i="5"/>
  <c r="E7" i="6"/>
  <c r="C7" i="6"/>
  <c r="D7" i="1"/>
  <c r="C7" i="1"/>
  <c r="F11" i="12" l="1"/>
  <c r="O50" i="1"/>
  <c r="P50" i="1" s="1"/>
  <c r="O28" i="1"/>
  <c r="P28" i="1" s="1"/>
  <c r="O43" i="6"/>
  <c r="I15" i="11" s="1"/>
  <c r="L22" i="11" s="1"/>
  <c r="O46" i="1"/>
  <c r="P46" i="1" s="1"/>
  <c r="P17" i="6"/>
  <c r="P43" i="6" s="1"/>
  <c r="J15" i="11" s="1"/>
  <c r="L15" i="11" s="1"/>
  <c r="O37" i="1"/>
  <c r="P37" i="1" s="1"/>
  <c r="O66" i="1"/>
  <c r="P66" i="1" s="1"/>
  <c r="O70" i="1"/>
  <c r="P70" i="1" s="1"/>
  <c r="O55" i="1"/>
  <c r="P55" i="1" s="1"/>
  <c r="J14" i="1"/>
  <c r="P72" i="1" l="1"/>
  <c r="J14" i="11" s="1"/>
  <c r="O72" i="1"/>
  <c r="I14" i="11" s="1"/>
  <c r="G23" i="11"/>
  <c r="L21" i="11" l="1"/>
  <c r="L20" i="11"/>
  <c r="I17" i="11"/>
  <c r="L14" i="11"/>
  <c r="L17" i="11" s="1"/>
  <c r="J17" i="11"/>
  <c r="J26" i="1"/>
  <c r="J25" i="1"/>
  <c r="F16" i="11" l="1"/>
  <c r="F15" i="11"/>
  <c r="F14" i="11"/>
  <c r="F17" i="11" l="1"/>
  <c r="J38" i="1"/>
  <c r="J41" i="1" s="1"/>
  <c r="K41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9" i="6" s="1"/>
  <c r="K29" i="6" s="1"/>
  <c r="J23" i="6"/>
  <c r="J22" i="6"/>
  <c r="J19" i="6"/>
  <c r="J18" i="6"/>
  <c r="J21" i="6" s="1"/>
  <c r="K21" i="6" s="1"/>
  <c r="J15" i="6"/>
  <c r="J14" i="6"/>
  <c r="J69" i="1"/>
  <c r="J68" i="1"/>
  <c r="J67" i="1"/>
  <c r="J65" i="1"/>
  <c r="J64" i="1"/>
  <c r="J63" i="1"/>
  <c r="J62" i="1"/>
  <c r="J61" i="1"/>
  <c r="J60" i="1"/>
  <c r="J59" i="1"/>
  <c r="J57" i="1"/>
  <c r="J56" i="1"/>
  <c r="J54" i="1"/>
  <c r="J53" i="1"/>
  <c r="J52" i="1"/>
  <c r="J51" i="1"/>
  <c r="J48" i="1"/>
  <c r="J47" i="1"/>
  <c r="J45" i="1"/>
  <c r="J44" i="1"/>
  <c r="J43" i="1"/>
  <c r="J42" i="1"/>
  <c r="J36" i="1"/>
  <c r="J35" i="1"/>
  <c r="J27" i="1"/>
  <c r="J41" i="5"/>
  <c r="J19" i="5"/>
  <c r="J47" i="5"/>
  <c r="J46" i="5"/>
  <c r="J28" i="5"/>
  <c r="J29" i="5"/>
  <c r="J40" i="5"/>
  <c r="J42" i="5"/>
  <c r="J44" i="5"/>
  <c r="J43" i="5"/>
  <c r="J39" i="5"/>
  <c r="J33" i="1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34" i="1"/>
  <c r="J32" i="1"/>
  <c r="J31" i="1"/>
  <c r="J30" i="1"/>
  <c r="J29" i="1"/>
  <c r="J24" i="1"/>
  <c r="J23" i="1"/>
  <c r="J22" i="1"/>
  <c r="J21" i="1"/>
  <c r="J20" i="1"/>
  <c r="J19" i="1"/>
  <c r="J17" i="1"/>
  <c r="J16" i="1"/>
  <c r="J15" i="1"/>
  <c r="J28" i="1" l="1"/>
  <c r="K28" i="1" s="1"/>
  <c r="J50" i="1"/>
  <c r="K50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70" i="1"/>
  <c r="K70" i="1" s="1"/>
  <c r="J66" i="1"/>
  <c r="K66" i="1" s="1"/>
  <c r="J55" i="1"/>
  <c r="K55" i="1" s="1"/>
  <c r="J46" i="1"/>
  <c r="K46" i="1" s="1"/>
  <c r="J37" i="1"/>
  <c r="K37" i="1" s="1"/>
  <c r="K17" i="5" l="1"/>
  <c r="K50" i="5" s="1"/>
  <c r="E16" i="11" s="1"/>
  <c r="G16" i="11" s="1"/>
  <c r="J50" i="5"/>
  <c r="D16" i="11" s="1"/>
  <c r="J43" i="6"/>
  <c r="D15" i="11" s="1"/>
  <c r="G22" i="11" s="1"/>
  <c r="K43" i="6"/>
  <c r="E15" i="11" s="1"/>
  <c r="G15" i="11" s="1"/>
  <c r="K72" i="1"/>
  <c r="E14" i="11" s="1"/>
  <c r="G14" i="11" s="1"/>
  <c r="J72" i="1"/>
  <c r="D14" i="11" s="1"/>
  <c r="G21" i="11" l="1"/>
  <c r="G20" i="11"/>
  <c r="D17" i="11"/>
  <c r="G17" i="11"/>
  <c r="E17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<sst xmlns="http://schemas.openxmlformats.org/spreadsheetml/2006/main" count="705" uniqueCount="407">
  <si>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</si>
  <si>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</si>
  <si>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</si>
  <si>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</si>
  <si>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</si>
  <si>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</si>
  <si>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</si>
  <si>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</si>
  <si>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</si>
  <si>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</si>
  <si>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</si>
  <si>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</si>
  <si>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</si>
  <si>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</si>
  <si>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8" type="noConversion"/>
  </si>
  <si>
    <t>Pontuação Total</t>
    <phoneticPr fontId="2" type="noConversion"/>
  </si>
  <si>
    <t>O17</t>
  </si>
  <si>
    <t>Componente Pedagógica</t>
    <phoneticPr fontId="8" type="noConversion"/>
  </si>
  <si>
    <t>Pontuação Total</t>
    <phoneticPr fontId="8" type="noConversion"/>
  </si>
  <si>
    <t xml:space="preserve">Pontuação a Considerar </t>
    <phoneticPr fontId="8" type="noConversion"/>
  </si>
  <si>
    <t>Factor de ponderação</t>
    <phoneticPr fontId="8" type="noConversion"/>
  </si>
  <si>
    <t>Pontuação Ponderada</t>
    <phoneticPr fontId="8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</si>
  <si>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</si>
  <si>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</si>
  <si>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</si>
  <si>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</si>
  <si>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</si>
  <si>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</si>
  <si>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</si>
  <si>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</si>
  <si>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</si>
  <si>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</si>
  <si>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</si>
  <si>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</si>
  <si>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</si>
  <si>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</si>
  <si>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</si>
  <si>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</si>
  <si>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</si>
  <si>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8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</si>
  <si>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</si>
  <si>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</si>
  <si>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</si>
  <si>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</si>
  <si>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</si>
  <si>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</si>
  <si>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8" type="noConversion"/>
  </si>
  <si>
    <t>O14</t>
  </si>
  <si>
    <t>Morada Completa:</t>
    <phoneticPr fontId="8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</si>
  <si>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</si>
  <si>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</si>
  <si>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</si>
  <si>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</si>
  <si>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</si>
  <si>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</si>
  <si>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</si>
  <si>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</si>
  <si>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</si>
  <si>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</si>
  <si>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</si>
  <si>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</si>
  <si>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</si>
  <si>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</si>
  <si>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</si>
  <si>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</si>
  <si>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</si>
  <si>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</si>
  <si>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</si>
  <si>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</si>
  <si>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</si>
  <si>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</si>
  <si>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</si>
  <si>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</si>
  <si>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</si>
  <si>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</si>
  <si>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</si>
  <si>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</si>
  <si>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</si>
  <si>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</si>
  <si>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</si>
  <si>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</si>
  <si>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</si>
  <si>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</si>
  <si>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</si>
  <si>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</si>
  <si>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</si>
  <si>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</si>
  <si>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</si>
  <si>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</si>
  <si>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</si>
  <si>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</si>
  <si>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</si>
  <si>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</si>
  <si>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</si>
  <si>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</si>
  <si>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</si>
  <si>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</si>
  <si>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</si>
  <si>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</si>
  <si>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</si>
  <si>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</si>
  <si>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</si>
  <si>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</si>
  <si>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</si>
  <si>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</si>
  <si>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</si>
  <si>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</si>
  <si>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</si>
  <si>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</si>
  <si>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</si>
  <si>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</si>
  <si>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</si>
  <si>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</si>
  <si>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</si>
  <si>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</si>
  <si>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</si>
  <si>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</si>
  <si>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</si>
  <si>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</si>
  <si>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</si>
  <si>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</si>
  <si>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</si>
  <si>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</si>
  <si>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</si>
  <si>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</si>
  <si>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</si>
  <si>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</si>
  <si>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</si>
  <si>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</si>
  <si>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</si>
  <si>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</si>
  <si>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</si>
  <si>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</si>
  <si>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</si>
  <si>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</si>
  <si>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</si>
  <si>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</si>
  <si>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</si>
  <si>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</si>
  <si>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</si>
  <si>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</si>
  <si>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</si>
  <si>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</si>
  <si>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</si>
  <si>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</si>
  <si>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</si>
  <si>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</si>
  <si>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</si>
  <si>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</si>
  <si>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</si>
  <si>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</si>
  <si>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</si>
  <si>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</si>
  <si>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</si>
  <si>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</si>
  <si>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</si>
  <si>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</si>
  <si>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</si>
  <si>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</si>
  <si>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</si>
  <si>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</si>
  <si>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</si>
  <si>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</si>
  <si>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</si>
  <si>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</si>
  <si>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</si>
  <si>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</si>
  <si>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</si>
  <si>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</si>
  <si>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Patentes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</si>
  <si>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</si>
  <si>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</si>
  <si>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</si>
  <si>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</si>
  <si>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</si>
  <si>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</si>
  <si>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</si>
  <si>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</si>
  <si>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</si>
  <si>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</si>
  <si>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</si>
  <si>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</si>
  <si>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</si>
  <si>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</si>
  <si>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</si>
  <si>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</si>
  <si>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</si>
  <si>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</si>
  <si>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</si>
  <si>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</si>
  <si>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</si>
  <si>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</si>
  <si>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</si>
  <si>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</si>
  <si>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</si>
  <si>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</si>
  <si>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</si>
  <si>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</si>
  <si>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</si>
  <si>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</si>
  <si>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</si>
  <si>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</si>
  <si>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</si>
  <si>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</si>
  <si>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</si>
  <si>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</si>
  <si>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</si>
  <si>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</si>
  <si>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</si>
  <si>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</si>
  <si>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</si>
  <si>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</si>
  <si>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</si>
  <si>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</si>
  <si>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</si>
  <si>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</si>
  <si>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</si>
  <si>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</si>
  <si>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</si>
  <si>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</si>
  <si>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</si>
  <si>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</si>
  <si>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</si>
  <si>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</si>
  <si>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</si>
  <si>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</si>
  <si>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</si>
  <si>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</si>
  <si>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</si>
  <si>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</si>
  <si>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</si>
  <si>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</si>
  <si>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</si>
  <si>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</si>
  <si>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</si>
  <si>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</si>
  <si>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</si>
  <si>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</si>
  <si>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</si>
  <si>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</si>
  <si>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</si>
  <si>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</si>
  <si>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</si>
  <si>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</si>
  <si>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</si>
  <si>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</si>
  <si>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</si>
  <si>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</si>
  <si>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</si>
  <si>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</si>
  <si>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</si>
  <si>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</si>
  <si>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</si>
  <si>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</si>
  <si>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</si>
  <si>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</si>
  <si>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</si>
  <si>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</si>
  <si>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</si>
  <si>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</si>
  <si>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</si>
  <si>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</si>
  <si>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</si>
  <si>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</si>
  <si>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</si>
  <si>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</si>
  <si>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</si>
  <si>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</si>
  <si>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</si>
  <si>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</si>
  <si>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</si>
  <si>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</si>
  <si>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</si>
  <si>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</si>
  <si>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</si>
  <si>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</si>
  <si>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</si>
  <si>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</si>
  <si>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</si>
  <si>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</si>
  <si>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</si>
  <si>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</si>
  <si>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</si>
  <si>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</si>
  <si>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</si>
  <si>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</si>
  <si>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</si>
  <si>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</si>
  <si>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</si>
  <si>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</si>
  <si>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</si>
  <si>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</si>
  <si>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</si>
  <si>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</si>
  <si>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</si>
  <si>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</si>
  <si>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</si>
  <si>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</si>
  <si>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</si>
  <si>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</si>
  <si>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</si>
  <si>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</si>
  <si>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</si>
  <si>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</si>
  <si>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CONCURSO INTERNO PARA PROFESSOR COORDENADOR PRINCIPAL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</si>
  <si>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</si>
  <si>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</si>
  <si>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</si>
  <si>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</si>
  <si>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</si>
  <si>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</si>
  <si>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</si>
  <si>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</si>
  <si>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</si>
  <si>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</si>
  <si>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</si>
  <si>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</si>
  <si>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</si>
  <si>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</si>
  <si>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</si>
  <si>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</si>
  <si>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</si>
  <si>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</si>
  <si>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</si>
  <si>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</si>
  <si>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</si>
  <si>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</si>
  <si>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</si>
  <si>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</si>
  <si>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</si>
  <si>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</si>
  <si>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</si>
  <si>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</si>
  <si>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</si>
  <si>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</si>
  <si>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</si>
  <si>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</si>
  <si>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</si>
  <si>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</si>
  <si>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</si>
  <si>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t>Validação pelo Júri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</si>
  <si>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2;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</si>
  <si>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4;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</si>
  <si>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5;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</si>
  <si>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10;</t>
    </r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</si>
  <si>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</si>
  <si>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2;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</si>
  <si>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2.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</si>
  <si>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8.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</si>
  <si>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</si>
  <si>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</si>
  <si>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</si>
  <si>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</si>
  <si>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</si>
  <si>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</si>
  <si>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</si>
  <si>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</si>
  <si>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</si>
  <si>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</si>
  <si>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</si>
  <si>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</si>
  <si>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</si>
  <si>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</si>
  <si>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</si>
  <si>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</si>
  <si>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</si>
  <si>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</si>
  <si>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</si>
  <si>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</si>
  <si>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</si>
  <si>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</si>
  <si>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Cumprimento do subcritério</t>
  </si>
  <si>
    <t>Critério 1</t>
  </si>
  <si>
    <t>Critério 2</t>
  </si>
  <si>
    <t>Critério 3</t>
  </si>
  <si>
    <t>SINTESE</t>
  </si>
  <si>
    <t>Cumprimento do requisito</t>
  </si>
  <si>
    <r>
      <t xml:space="preserve">Critério 1.       </t>
    </r>
    <r>
      <rPr>
        <sz val="10"/>
        <color theme="1"/>
        <rFont val="Calibri"/>
        <family val="2"/>
        <scheme val="minor"/>
      </rPr>
      <t>Ser detentor do título de Agregado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</si>
  <si>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</si>
  <si>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3.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</si>
  <si>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cinco (5) dissertações/projetos/estágios de mestrado ou orientação ou coorientação de tese de doutoramento;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</si>
  <si>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</si>
  <si>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</si>
  <si>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</si>
  <si>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</si>
  <si>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</si>
  <si>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</si>
  <si>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</si>
  <si>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</si>
  <si>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</si>
  <si>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</si>
  <si>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</si>
  <si>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</si>
  <si>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</si>
  <si>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</si>
  <si>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</si>
  <si>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5- O formulário deve ser entregue em duas versões: uma em excel, editável, e outra em pdf,  assinada conforme especificado no ponto 9.7 do Edital</t>
  </si>
  <si>
    <r>
      <t xml:space="preserve">6- Para guardar este ficheiro Excel em versão PDF, vá ao menu "Ficheiro", escolha a opção "imprimir" e, depois, escolha "Microsoft print to pdf" (ou equivalente noutros sistemas) e de, seguida, nas Definições, a opção "Imprimir livro inteiro". </t>
    </r>
    <r>
      <rPr>
        <b/>
        <sz val="11"/>
        <color theme="1"/>
        <rFont val="Calibri"/>
        <family val="2"/>
        <scheme val="minor"/>
      </rPr>
      <t>Verifique se o pdf está completo e tem todas as folhas do ficheiro Excel.</t>
    </r>
  </si>
  <si>
    <t>C11</t>
  </si>
  <si>
    <t xml:space="preserve">C8 </t>
  </si>
  <si>
    <t>C43</t>
  </si>
  <si>
    <t>C44</t>
  </si>
  <si>
    <t>C45</t>
  </si>
  <si>
    <t>C46</t>
  </si>
  <si>
    <t>P5</t>
  </si>
  <si>
    <t>A preencher pelo candidato</t>
  </si>
  <si>
    <t>A preencher pelo Júri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</si>
</sst>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9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4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2"/>
      <color theme="9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45">
    <xf numFmtId="0" fontId="0" fillId="0" borderId="0" xfId="0"/>
    <xf numFmtId="0" fontId="3" fillId="0" borderId="0" xfId="0" applyFont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0" fontId="21" fillId="6" borderId="2" xfId="0" applyFont="1" applyFill="1" applyBorder="1" applyAlignment="1">
      <alignment horizontal="left" vertical="center"/>
    </xf>
    <xf numFmtId="0" fontId="35" fillId="6" borderId="2" xfId="0" applyFont="1" applyFill="1" applyBorder="1" applyAlignment="1">
      <alignment horizontal="center" vertical="center"/>
    </xf>
    <xf numFmtId="0" fontId="25" fillId="6" borderId="0" xfId="0" applyFont="1" applyFill="1" applyAlignment="1">
      <alignment vertical="top" wrapText="1"/>
    </xf>
    <xf numFmtId="0" fontId="25" fillId="6" borderId="10" xfId="0" applyFont="1" applyFill="1" applyBorder="1" applyAlignment="1">
      <alignment vertical="top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9" fontId="26" fillId="6" borderId="0" xfId="0" applyNumberFormat="1" applyFont="1" applyFill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8" fillId="7" borderId="2" xfId="0" applyNumberFormat="1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164" fontId="13" fillId="6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64" fontId="13" fillId="6" borderId="0" xfId="0" applyNumberFormat="1" applyFont="1" applyFill="1" applyAlignment="1">
      <alignment horizontal="left" vertical="center" wrapText="1"/>
    </xf>
    <xf numFmtId="0" fontId="19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1" fillId="6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6" borderId="0" xfId="0" applyFont="1" applyFill="1" applyAlignment="1">
      <alignment vertical="center" wrapText="1"/>
    </xf>
    <xf numFmtId="2" fontId="18" fillId="7" borderId="2" xfId="0" applyNumberFormat="1" applyFont="1" applyFill="1" applyBorder="1" applyAlignment="1">
      <alignment horizontal="right" vertical="center" wrapText="1"/>
    </xf>
    <xf numFmtId="2" fontId="15" fillId="8" borderId="2" xfId="0" applyNumberFormat="1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2" fontId="18" fillId="9" borderId="2" xfId="0" applyNumberFormat="1" applyFont="1" applyFill="1" applyBorder="1" applyAlignment="1">
      <alignment vertical="center" wrapText="1"/>
    </xf>
    <xf numFmtId="2" fontId="18" fillId="9" borderId="2" xfId="0" applyNumberFormat="1" applyFont="1" applyFill="1" applyBorder="1" applyAlignment="1">
      <alignment horizontal="right" vertical="center" wrapText="1"/>
    </xf>
    <xf numFmtId="0" fontId="16" fillId="10" borderId="2" xfId="0" applyFont="1" applyFill="1" applyBorder="1" applyAlignment="1">
      <alignment vertical="center" wrapText="1"/>
    </xf>
    <xf numFmtId="2" fontId="15" fillId="10" borderId="2" xfId="0" applyNumberFormat="1" applyFont="1" applyFill="1" applyBorder="1" applyAlignment="1">
      <alignment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3" fillId="6" borderId="0" xfId="1" applyFont="1" applyFill="1" applyAlignment="1" applyProtection="1">
      <alignment wrapText="1"/>
    </xf>
    <xf numFmtId="2" fontId="15" fillId="9" borderId="2" xfId="0" applyNumberFormat="1" applyFont="1" applyFill="1" applyBorder="1" applyAlignment="1">
      <alignment horizontal="right"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0" fontId="34" fillId="6" borderId="0" xfId="0" applyFont="1" applyFill="1" applyAlignment="1">
      <alignment wrapText="1"/>
    </xf>
    <xf numFmtId="0" fontId="34" fillId="6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23" fillId="6" borderId="0" xfId="1" applyFont="1" applyFill="1" applyAlignment="1" applyProtection="1">
      <alignment horizontal="right" vertical="center" wrapText="1"/>
    </xf>
    <xf numFmtId="0" fontId="23" fillId="0" borderId="0" xfId="1" applyFont="1" applyAlignment="1" applyProtection="1">
      <alignment wrapText="1"/>
    </xf>
    <xf numFmtId="0" fontId="18" fillId="0" borderId="2" xfId="0" applyFont="1" applyBorder="1" applyAlignment="1">
      <alignment vertical="center" wrapText="1"/>
    </xf>
    <xf numFmtId="0" fontId="15" fillId="9" borderId="2" xfId="0" applyFont="1" applyFill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10" borderId="2" xfId="0" applyFont="1" applyFill="1" applyBorder="1" applyAlignment="1">
      <alignment vertical="center" wrapText="1"/>
    </xf>
    <xf numFmtId="2" fontId="15" fillId="10" borderId="2" xfId="0" applyNumberFormat="1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righ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2" fontId="15" fillId="8" borderId="2" xfId="0" applyNumberFormat="1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2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2" fontId="16" fillId="6" borderId="0" xfId="0" applyNumberFormat="1" applyFont="1" applyFill="1" applyAlignment="1">
      <alignment horizontal="right" vertical="center" wrapText="1"/>
    </xf>
    <xf numFmtId="0" fontId="17" fillId="6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vertical="center" wrapText="1"/>
    </xf>
    <xf numFmtId="2" fontId="17" fillId="9" borderId="2" xfId="0" applyNumberFormat="1" applyFont="1" applyFill="1" applyBorder="1" applyAlignment="1">
      <alignment vertical="center" wrapText="1"/>
    </xf>
    <xf numFmtId="2" fontId="17" fillId="9" borderId="2" xfId="0" applyNumberFormat="1" applyFont="1" applyFill="1" applyBorder="1" applyAlignment="1">
      <alignment horizontal="right" vertical="center" wrapText="1"/>
    </xf>
    <xf numFmtId="2" fontId="17" fillId="7" borderId="2" xfId="0" applyNumberFormat="1" applyFont="1" applyFill="1" applyBorder="1" applyAlignment="1">
      <alignment vertical="center" wrapText="1"/>
    </xf>
    <xf numFmtId="2" fontId="17" fillId="7" borderId="2" xfId="0" applyNumberFormat="1" applyFont="1" applyFill="1" applyBorder="1" applyAlignment="1">
      <alignment horizontal="right" vertical="center" wrapText="1"/>
    </xf>
    <xf numFmtId="2" fontId="16" fillId="8" borderId="2" xfId="0" applyNumberFormat="1" applyFont="1" applyFill="1" applyBorder="1" applyAlignment="1">
      <alignment horizontal="right" vertical="center" wrapText="1"/>
    </xf>
    <xf numFmtId="0" fontId="16" fillId="8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wrapText="1"/>
    </xf>
    <xf numFmtId="2" fontId="16" fillId="10" borderId="2" xfId="0" applyNumberFormat="1" applyFont="1" applyFill="1" applyBorder="1" applyAlignment="1">
      <alignment horizontal="right" vertical="center" wrapText="1"/>
    </xf>
    <xf numFmtId="0" fontId="17" fillId="10" borderId="2" xfId="0" applyFont="1" applyFill="1" applyBorder="1" applyAlignment="1">
      <alignment wrapText="1"/>
    </xf>
    <xf numFmtId="0" fontId="16" fillId="10" borderId="7" xfId="0" applyFont="1" applyFill="1" applyBorder="1" applyAlignment="1">
      <alignment vertical="center" wrapText="1"/>
    </xf>
    <xf numFmtId="2" fontId="32" fillId="9" borderId="2" xfId="0" applyNumberFormat="1" applyFont="1" applyFill="1" applyBorder="1"/>
    <xf numFmtId="0" fontId="32" fillId="9" borderId="2" xfId="0" applyFont="1" applyFill="1" applyBorder="1"/>
    <xf numFmtId="2" fontId="28" fillId="9" borderId="2" xfId="0" applyNumberFormat="1" applyFont="1" applyFill="1" applyBorder="1" applyAlignment="1">
      <alignment horizontal="center" vertical="center"/>
    </xf>
    <xf numFmtId="2" fontId="29" fillId="9" borderId="2" xfId="0" applyNumberFormat="1" applyFont="1" applyFill="1" applyBorder="1" applyAlignment="1">
      <alignment horizontal="center" vertical="center"/>
    </xf>
    <xf numFmtId="164" fontId="16" fillId="9" borderId="2" xfId="0" applyNumberFormat="1" applyFont="1" applyFill="1" applyBorder="1" applyAlignment="1">
      <alignment horizontal="center" vertical="center"/>
    </xf>
    <xf numFmtId="2" fontId="30" fillId="9" borderId="2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wrapText="1"/>
    </xf>
    <xf numFmtId="2" fontId="28" fillId="7" borderId="2" xfId="0" applyNumberFormat="1" applyFont="1" applyFill="1" applyBorder="1" applyAlignment="1">
      <alignment horizontal="center" vertical="center"/>
    </xf>
    <xf numFmtId="2" fontId="29" fillId="7" borderId="2" xfId="0" applyNumberFormat="1" applyFont="1" applyFill="1" applyBorder="1" applyAlignment="1">
      <alignment horizontal="center" vertical="center"/>
    </xf>
    <xf numFmtId="164" fontId="16" fillId="7" borderId="2" xfId="0" applyNumberFormat="1" applyFont="1" applyFill="1" applyBorder="1" applyAlignment="1">
      <alignment horizontal="center" vertical="center"/>
    </xf>
    <xf numFmtId="2" fontId="30" fillId="7" borderId="2" xfId="0" applyNumberFormat="1" applyFont="1" applyFill="1" applyBorder="1" applyAlignment="1">
      <alignment horizontal="center" vertical="center"/>
    </xf>
    <xf numFmtId="2" fontId="32" fillId="7" borderId="2" xfId="0" applyNumberFormat="1" applyFont="1" applyFill="1" applyBorder="1"/>
    <xf numFmtId="0" fontId="32" fillId="7" borderId="2" xfId="0" applyFont="1" applyFill="1" applyBorder="1"/>
    <xf numFmtId="0" fontId="21" fillId="11" borderId="2" xfId="0" applyFont="1" applyFill="1" applyBorder="1" applyAlignment="1">
      <alignment vertical="center"/>
    </xf>
    <xf numFmtId="2" fontId="21" fillId="11" borderId="2" xfId="0" applyNumberFormat="1" applyFont="1" applyFill="1" applyBorder="1" applyAlignment="1">
      <alignment horizontal="center" vertical="center"/>
    </xf>
    <xf numFmtId="164" fontId="16" fillId="11" borderId="2" xfId="0" applyNumberFormat="1" applyFont="1" applyFill="1" applyBorder="1" applyAlignment="1">
      <alignment horizontal="center" vertical="center"/>
    </xf>
    <xf numFmtId="2" fontId="30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37" fillId="14" borderId="2" xfId="0" applyFont="1" applyFill="1" applyBorder="1" applyAlignment="1">
      <alignment horizontal="center" vertical="top" wrapText="1"/>
    </xf>
    <xf numFmtId="0" fontId="20" fillId="9" borderId="2" xfId="0" applyFont="1" applyFill="1" applyBorder="1" applyAlignment="1">
      <alignment horizontal="center" vertical="top" wrapText="1"/>
    </xf>
    <xf numFmtId="0" fontId="37" fillId="14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 wrapText="1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9" fillId="13" borderId="2" xfId="0" applyFont="1" applyFill="1" applyBorder="1" applyAlignment="1">
      <alignment horizontal="center" vertical="top" wrapText="1"/>
    </xf>
    <xf numFmtId="0" fontId="19" fillId="13" borderId="2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38" fillId="6" borderId="0" xfId="0" applyFont="1" applyFill="1" applyAlignment="1">
      <alignment vertical="center" wrapText="1"/>
    </xf>
    <xf numFmtId="0" fontId="38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37" fillId="0" borderId="0" xfId="0" applyFont="1"/>
    <xf numFmtId="0" fontId="43" fillId="9" borderId="2" xfId="0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wrapText="1"/>
    </xf>
    <xf numFmtId="0" fontId="20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9" fillId="14" borderId="2" xfId="0" applyFont="1" applyFill="1" applyBorder="1" applyAlignment="1">
      <alignment vertical="top" wrapText="1"/>
    </xf>
    <xf numFmtId="0" fontId="44" fillId="12" borderId="2" xfId="0" applyFont="1" applyFill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38" fillId="0" borderId="2" xfId="0" applyFont="1" applyBorder="1" applyAlignment="1" applyProtection="1">
      <alignment horizontal="center" vertical="top" wrapText="1"/>
      <protection locked="0"/>
    </xf>
    <xf numFmtId="0" fontId="45" fillId="0" borderId="2" xfId="0" applyFont="1" applyBorder="1" applyAlignment="1" applyProtection="1">
      <alignment horizontal="center" vertical="top" wrapText="1"/>
      <protection locked="0"/>
    </xf>
    <xf numFmtId="0" fontId="20" fillId="11" borderId="2" xfId="0" applyFont="1" applyFill="1" applyBorder="1" applyAlignment="1">
      <alignment horizontal="center" vertical="top" wrapText="1"/>
    </xf>
    <xf numFmtId="0" fontId="20" fillId="12" borderId="2" xfId="0" applyFont="1" applyFill="1" applyBorder="1" applyAlignment="1">
      <alignment horizontal="center" vertical="top" wrapText="1"/>
    </xf>
    <xf numFmtId="2" fontId="38" fillId="13" borderId="2" xfId="0" applyNumberFormat="1" applyFont="1" applyFill="1" applyBorder="1" applyAlignment="1">
      <alignment horizontal="center" vertical="top" wrapText="1"/>
    </xf>
    <xf numFmtId="0" fontId="38" fillId="13" borderId="2" xfId="0" applyFont="1" applyFill="1" applyBorder="1" applyAlignment="1" applyProtection="1">
      <alignment horizontal="center" vertical="top" wrapText="1"/>
      <protection locked="0"/>
    </xf>
    <xf numFmtId="2" fontId="38" fillId="0" borderId="2" xfId="0" applyNumberFormat="1" applyFont="1" applyBorder="1" applyAlignment="1">
      <alignment horizontal="center" vertical="top" wrapText="1"/>
    </xf>
    <xf numFmtId="0" fontId="38" fillId="13" borderId="2" xfId="0" applyFont="1" applyFill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19" fillId="0" borderId="0" xfId="0" applyFont="1"/>
    <xf numFmtId="0" fontId="37" fillId="16" borderId="2" xfId="0" applyFont="1" applyFill="1" applyBorder="1" applyAlignment="1" applyProtection="1">
      <alignment horizontal="center" vertical="top" wrapText="1"/>
      <protection locked="0"/>
    </xf>
    <xf numFmtId="0" fontId="37" fillId="6" borderId="0" xfId="0" applyFont="1" applyFill="1"/>
    <xf numFmtId="0" fontId="37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vertical="top"/>
    </xf>
    <xf numFmtId="0" fontId="37" fillId="6" borderId="0" xfId="0" applyFont="1" applyFill="1" applyAlignment="1">
      <alignment horizontal="left" vertical="top" wrapText="1"/>
    </xf>
    <xf numFmtId="0" fontId="19" fillId="6" borderId="0" xfId="0" applyFont="1" applyFill="1" applyAlignment="1">
      <alignment vertical="top" wrapText="1"/>
    </xf>
    <xf numFmtId="0" fontId="19" fillId="6" borderId="0" xfId="0" applyFont="1" applyFill="1" applyAlignment="1">
      <alignment wrapText="1"/>
    </xf>
    <xf numFmtId="0" fontId="19" fillId="6" borderId="0" xfId="0" applyFont="1" applyFill="1" applyAlignment="1">
      <alignment horizontal="justify" vertical="top" wrapText="1"/>
    </xf>
    <xf numFmtId="0" fontId="19" fillId="6" borderId="0" xfId="0" applyFont="1" applyFill="1"/>
    <xf numFmtId="0" fontId="19" fillId="6" borderId="2" xfId="0" applyFont="1" applyFill="1" applyBorder="1" applyAlignment="1">
      <alignment vertical="top" wrapText="1"/>
    </xf>
    <xf numFmtId="0" fontId="19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wrapText="1"/>
    </xf>
    <xf numFmtId="0" fontId="19" fillId="6" borderId="2" xfId="0" applyFont="1" applyFill="1" applyBorder="1" applyAlignment="1">
      <alignment horizontal="center" vertical="top" wrapText="1"/>
    </xf>
    <xf numFmtId="0" fontId="19" fillId="13" borderId="3" xfId="0" applyFont="1" applyFill="1" applyBorder="1" applyAlignment="1">
      <alignment horizontal="center" vertical="top"/>
    </xf>
    <xf numFmtId="0" fontId="19" fillId="13" borderId="5" xfId="0" applyFont="1" applyFill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0" fontId="3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7" fillId="14" borderId="3" xfId="0" applyFont="1" applyFill="1" applyBorder="1" applyAlignment="1">
      <alignment vertical="top" wrapText="1"/>
    </xf>
    <xf numFmtId="0" fontId="19" fillId="9" borderId="0" xfId="0" applyFont="1" applyFill="1" applyAlignment="1">
      <alignment vertical="top" wrapText="1"/>
    </xf>
    <xf numFmtId="0" fontId="37" fillId="16" borderId="3" xfId="0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 vertical="top"/>
    </xf>
    <xf numFmtId="0" fontId="37" fillId="13" borderId="2" xfId="0" applyFont="1" applyFill="1" applyBorder="1" applyAlignment="1">
      <alignment horizontal="center" vertical="top"/>
    </xf>
    <xf numFmtId="0" fontId="19" fillId="13" borderId="3" xfId="0" applyFont="1" applyFill="1" applyBorder="1" applyAlignment="1">
      <alignment horizontal="center"/>
    </xf>
    <xf numFmtId="0" fontId="37" fillId="13" borderId="3" xfId="0" applyFont="1" applyFill="1" applyBorder="1" applyAlignment="1">
      <alignment horizontal="center"/>
    </xf>
    <xf numFmtId="0" fontId="19" fillId="13" borderId="3" xfId="0" applyFont="1" applyFill="1" applyBorder="1"/>
    <xf numFmtId="0" fontId="19" fillId="6" borderId="2" xfId="0" applyFont="1" applyFill="1" applyBorder="1"/>
    <xf numFmtId="0" fontId="37" fillId="6" borderId="2" xfId="0" applyFont="1" applyFill="1" applyBorder="1" applyAlignment="1">
      <alignment horizontal="center"/>
    </xf>
    <xf numFmtId="0" fontId="37" fillId="14" borderId="6" xfId="0" applyFont="1" applyFill="1" applyBorder="1" applyAlignment="1">
      <alignment vertical="top" wrapText="1"/>
    </xf>
    <xf numFmtId="0" fontId="32" fillId="6" borderId="0" xfId="0" applyFont="1" applyFill="1" applyAlignment="1">
      <alignment vertical="center"/>
    </xf>
    <xf numFmtId="0" fontId="37" fillId="5" borderId="2" xfId="0" applyFont="1" applyFill="1" applyBorder="1" applyAlignment="1">
      <alignment horizontal="center" vertical="top" wrapText="1"/>
    </xf>
    <xf numFmtId="0" fontId="37" fillId="10" borderId="2" xfId="0" applyFont="1" applyFill="1" applyBorder="1" applyAlignment="1">
      <alignment horizontal="center" vertical="top" wrapText="1"/>
    </xf>
    <xf numFmtId="0" fontId="37" fillId="10" borderId="2" xfId="0" applyFont="1" applyFill="1" applyBorder="1" applyAlignment="1">
      <alignment vertical="top" wrapText="1"/>
    </xf>
    <xf numFmtId="0" fontId="19" fillId="6" borderId="3" xfId="0" applyFont="1" applyFill="1" applyBorder="1"/>
    <xf numFmtId="0" fontId="19" fillId="6" borderId="3" xfId="0" applyFont="1" applyFill="1" applyBorder="1" applyAlignment="1">
      <alignment horizontal="center"/>
    </xf>
    <xf numFmtId="0" fontId="37" fillId="6" borderId="3" xfId="0" applyFont="1" applyFill="1" applyBorder="1" applyAlignment="1">
      <alignment horizontal="center"/>
    </xf>
    <xf numFmtId="0" fontId="37" fillId="6" borderId="0" xfId="0" applyFont="1" applyFill="1" applyAlignment="1" applyProtection="1">
      <alignment horizontal="center" vertical="center" wrapText="1"/>
      <protection locked="0"/>
    </xf>
    <xf numFmtId="0" fontId="37" fillId="13" borderId="0" xfId="0" applyFont="1" applyFill="1" applyAlignment="1">
      <alignment horizontal="center" vertical="center"/>
    </xf>
    <xf numFmtId="0" fontId="37" fillId="13" borderId="0" xfId="0" applyFont="1" applyFill="1" applyAlignment="1">
      <alignment vertical="center"/>
    </xf>
    <xf numFmtId="0" fontId="37" fillId="13" borderId="0" xfId="0" applyFont="1" applyFill="1" applyAlignment="1">
      <alignment horizontal="right" vertical="center"/>
    </xf>
    <xf numFmtId="0" fontId="37" fillId="17" borderId="0" xfId="0" applyFont="1" applyFill="1" applyAlignment="1">
      <alignment horizontal="left" vertical="top" wrapText="1"/>
    </xf>
    <xf numFmtId="0" fontId="37" fillId="17" borderId="16" xfId="0" applyFont="1" applyFill="1" applyBorder="1" applyAlignment="1">
      <alignment vertical="top" wrapText="1"/>
    </xf>
    <xf numFmtId="0" fontId="37" fillId="6" borderId="16" xfId="0" applyFont="1" applyFill="1" applyBorder="1" applyAlignment="1">
      <alignment vertical="top" wrapText="1"/>
    </xf>
    <xf numFmtId="0" fontId="37" fillId="17" borderId="0" xfId="0" applyFont="1" applyFill="1" applyAlignment="1">
      <alignment vertical="top" wrapText="1"/>
    </xf>
    <xf numFmtId="0" fontId="18" fillId="8" borderId="2" xfId="0" applyFont="1" applyFill="1" applyBorder="1" applyAlignment="1">
      <alignment horizontal="center" wrapText="1"/>
    </xf>
    <xf numFmtId="0" fontId="18" fillId="8" borderId="2" xfId="0" applyFont="1" applyFill="1" applyBorder="1" applyAlignment="1">
      <alignment wrapText="1"/>
    </xf>
    <xf numFmtId="0" fontId="18" fillId="6" borderId="0" xfId="0" applyFont="1" applyFill="1" applyAlignment="1">
      <alignment wrapText="1"/>
    </xf>
    <xf numFmtId="2" fontId="47" fillId="0" borderId="13" xfId="0" applyNumberFormat="1" applyFont="1" applyBorder="1" applyAlignment="1">
      <alignment horizontal="right" vertical="center" wrapText="1"/>
    </xf>
    <xf numFmtId="2" fontId="29" fillId="0" borderId="15" xfId="0" applyNumberFormat="1" applyFont="1" applyBorder="1" applyAlignment="1">
      <alignment horizontal="right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 wrapText="1"/>
    </xf>
    <xf numFmtId="2" fontId="37" fillId="10" borderId="2" xfId="0" applyNumberFormat="1" applyFont="1" applyFill="1" applyBorder="1" applyAlignment="1">
      <alignment vertical="center"/>
    </xf>
    <xf numFmtId="0" fontId="37" fillId="10" borderId="2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vertical="center"/>
    </xf>
    <xf numFmtId="2" fontId="37" fillId="8" borderId="2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2" fontId="16" fillId="10" borderId="2" xfId="0" applyNumberFormat="1" applyFont="1" applyFill="1" applyBorder="1" applyAlignment="1">
      <alignment vertical="center" wrapText="1"/>
    </xf>
    <xf numFmtId="2" fontId="16" fillId="8" borderId="2" xfId="0" applyNumberFormat="1" applyFont="1" applyFill="1" applyBorder="1" applyAlignment="1">
      <alignment vertical="center" wrapText="1"/>
    </xf>
    <xf numFmtId="0" fontId="49" fillId="0" borderId="4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2" fontId="50" fillId="0" borderId="20" xfId="0" applyNumberFormat="1" applyFont="1" applyBorder="1" applyAlignment="1">
      <alignment vertical="center" wrapText="1"/>
    </xf>
    <xf numFmtId="2" fontId="51" fillId="0" borderId="21" xfId="0" applyNumberFormat="1" applyFont="1" applyBorder="1" applyAlignment="1">
      <alignment vertical="center" wrapText="1"/>
    </xf>
    <xf numFmtId="0" fontId="37" fillId="0" borderId="0" xfId="0" applyFont="1" applyAlignment="1">
      <alignment vertical="center"/>
    </xf>
    <xf numFmtId="2" fontId="50" fillId="0" borderId="14" xfId="0" applyNumberFormat="1" applyFont="1" applyBorder="1" applyAlignment="1">
      <alignment vertical="center" wrapText="1"/>
    </xf>
    <xf numFmtId="2" fontId="51" fillId="0" borderId="19" xfId="0" applyNumberFormat="1" applyFont="1" applyBorder="1" applyAlignment="1">
      <alignment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wrapTex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37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right" vertical="center"/>
    </xf>
    <xf numFmtId="0" fontId="43" fillId="9" borderId="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right" vertical="top"/>
    </xf>
    <xf numFmtId="0" fontId="43" fillId="6" borderId="0" xfId="0" applyFont="1" applyFill="1" applyAlignment="1">
      <alignment horizontal="center" vertical="top"/>
    </xf>
    <xf numFmtId="0" fontId="19" fillId="6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vertical="top"/>
    </xf>
    <xf numFmtId="0" fontId="43" fillId="6" borderId="0" xfId="0" applyFont="1" applyFill="1" applyAlignment="1">
      <alignment horizontal="right" vertical="top"/>
    </xf>
    <xf numFmtId="0" fontId="45" fillId="12" borderId="2" xfId="0" applyFont="1" applyFill="1" applyBorder="1" applyAlignment="1" applyProtection="1">
      <alignment horizontal="center" vertical="top"/>
      <protection locked="0"/>
    </xf>
    <xf numFmtId="0" fontId="45" fillId="6" borderId="0" xfId="0" applyFont="1" applyFill="1" applyAlignment="1" applyProtection="1">
      <alignment horizontal="left" vertical="top"/>
      <protection locked="0"/>
    </xf>
    <xf numFmtId="0" fontId="45" fillId="6" borderId="0" xfId="0" applyFont="1" applyFill="1" applyAlignment="1" applyProtection="1">
      <alignment horizontal="left" vertical="top" wrapText="1"/>
      <protection locked="0"/>
    </xf>
    <xf numFmtId="0" fontId="45" fillId="6" borderId="0" xfId="0" applyFont="1" applyFill="1" applyAlignment="1" applyProtection="1">
      <alignment horizontal="center" vertical="top"/>
      <protection locked="0"/>
    </xf>
    <xf numFmtId="0" fontId="19" fillId="2" borderId="0" xfId="0" applyFont="1" applyFill="1" applyAlignment="1">
      <alignment vertical="top" wrapText="1"/>
    </xf>
    <xf numFmtId="0" fontId="19" fillId="3" borderId="2" xfId="0" applyFont="1" applyFill="1" applyBorder="1" applyAlignment="1" applyProtection="1">
      <alignment horizontal="center" vertical="top"/>
      <protection locked="0"/>
    </xf>
    <xf numFmtId="0" fontId="19" fillId="6" borderId="0" xfId="0" applyFont="1" applyFill="1" applyAlignment="1" applyProtection="1">
      <alignment horizontal="left" vertical="top"/>
      <protection locked="0"/>
    </xf>
    <xf numFmtId="0" fontId="19" fillId="6" borderId="0" xfId="0" applyFont="1" applyFill="1" applyAlignment="1" applyProtection="1">
      <alignment horizontal="left" vertical="top" wrapText="1"/>
      <protection locked="0"/>
    </xf>
    <xf numFmtId="0" fontId="19" fillId="6" borderId="0" xfId="0" applyFont="1" applyFill="1" applyAlignment="1" applyProtection="1">
      <alignment horizontal="center" vertical="top"/>
      <protection locked="0"/>
    </xf>
    <xf numFmtId="0" fontId="19" fillId="3" borderId="6" xfId="0" applyFont="1" applyFill="1" applyBorder="1" applyAlignment="1" applyProtection="1">
      <alignment horizontal="center" vertical="top"/>
      <protection locked="0"/>
    </xf>
    <xf numFmtId="0" fontId="37" fillId="15" borderId="0" xfId="0" applyFont="1" applyFill="1"/>
    <xf numFmtId="0" fontId="19" fillId="0" borderId="2" xfId="0" applyFont="1" applyBorder="1" applyAlignment="1">
      <alignment horizontal="center" vertical="center" wrapText="1"/>
    </xf>
    <xf numFmtId="0" fontId="19" fillId="8" borderId="2" xfId="0" applyFont="1" applyFill="1" applyBorder="1" applyAlignment="1">
      <alignment wrapText="1"/>
    </xf>
    <xf numFmtId="0" fontId="19" fillId="10" borderId="2" xfId="0" applyFont="1" applyFill="1" applyBorder="1" applyAlignment="1">
      <alignment wrapText="1"/>
    </xf>
    <xf numFmtId="2" fontId="47" fillId="0" borderId="22" xfId="0" applyNumberFormat="1" applyFont="1" applyBorder="1" applyAlignment="1">
      <alignment horizontal="right" vertical="center" wrapText="1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19" fillId="14" borderId="2" xfId="0" applyFont="1" applyFill="1" applyBorder="1" applyAlignment="1" applyProtection="1">
      <alignment vertical="top"/>
      <protection locked="0"/>
    </xf>
    <xf numFmtId="0" fontId="19" fillId="14" borderId="2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37" fillId="9" borderId="2" xfId="0" applyFont="1" applyFill="1" applyBorder="1" applyAlignment="1">
      <alignment horizontal="center" vertical="center"/>
    </xf>
    <xf numFmtId="0" fontId="37" fillId="17" borderId="2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wrapText="1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7" xfId="0" applyFont="1" applyFill="1" applyBorder="1" applyAlignment="1" applyProtection="1">
      <alignment horizontal="left" vertical="center" wrapText="1"/>
      <protection locked="0"/>
    </xf>
    <xf numFmtId="0" fontId="19" fillId="2" borderId="18" xfId="0" applyFont="1" applyFill="1" applyBorder="1" applyAlignment="1">
      <alignment horizontal="right" vertical="top" wrapText="1"/>
    </xf>
    <xf numFmtId="0" fontId="19" fillId="2" borderId="0" xfId="0" applyFont="1" applyFill="1" applyAlignment="1">
      <alignment horizontal="right" vertical="top" wrapText="1"/>
    </xf>
    <xf numFmtId="0" fontId="45" fillId="3" borderId="6" xfId="0" applyFont="1" applyFill="1" applyBorder="1" applyAlignment="1" applyProtection="1">
      <alignment horizontal="left" vertical="top"/>
      <protection locked="0"/>
    </xf>
    <xf numFmtId="0" fontId="45" fillId="3" borderId="1" xfId="0" applyFont="1" applyFill="1" applyBorder="1" applyAlignment="1" applyProtection="1">
      <alignment horizontal="left" vertical="top"/>
      <protection locked="0"/>
    </xf>
    <xf numFmtId="0" fontId="45" fillId="3" borderId="7" xfId="0" applyFont="1" applyFill="1" applyBorder="1" applyAlignment="1" applyProtection="1">
      <alignment horizontal="left" vertical="top"/>
      <protection locked="0"/>
    </xf>
    <xf numFmtId="0" fontId="43" fillId="9" borderId="6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0" fontId="43" fillId="9" borderId="7" xfId="0" applyFont="1" applyFill="1" applyBorder="1" applyAlignment="1">
      <alignment horizontal="center" vertical="center"/>
    </xf>
    <xf numFmtId="0" fontId="45" fillId="12" borderId="6" xfId="0" applyFont="1" applyFill="1" applyBorder="1" applyAlignment="1" applyProtection="1">
      <alignment horizontal="left" vertical="top"/>
      <protection locked="0"/>
    </xf>
    <xf numFmtId="0" fontId="45" fillId="12" borderId="1" xfId="0" applyFont="1" applyFill="1" applyBorder="1" applyAlignment="1" applyProtection="1">
      <alignment horizontal="left" vertical="top"/>
      <protection locked="0"/>
    </xf>
    <xf numFmtId="0" fontId="45" fillId="12" borderId="7" xfId="0" applyFont="1" applyFill="1" applyBorder="1" applyAlignment="1" applyProtection="1">
      <alignment horizontal="left" vertical="top"/>
      <protection locked="0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52" fillId="6" borderId="0" xfId="0" applyFont="1" applyFill="1" applyAlignment="1">
      <alignment horizontal="left"/>
    </xf>
    <xf numFmtId="0" fontId="44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left" vertical="top" wrapText="1"/>
    </xf>
    <xf numFmtId="0" fontId="37" fillId="13" borderId="2" xfId="0" applyFont="1" applyFill="1" applyBorder="1" applyAlignment="1">
      <alignment horizontal="center" vertical="top" wrapText="1"/>
    </xf>
    <xf numFmtId="2" fontId="20" fillId="0" borderId="6" xfId="0" applyNumberFormat="1" applyFont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top" wrapText="1"/>
    </xf>
    <xf numFmtId="2" fontId="20" fillId="0" borderId="7" xfId="0" applyNumberFormat="1" applyFont="1" applyBorder="1" applyAlignment="1">
      <alignment horizontal="center" vertical="top" wrapText="1"/>
    </xf>
    <xf numFmtId="0" fontId="20" fillId="11" borderId="8" xfId="0" applyFont="1" applyFill="1" applyBorder="1" applyAlignment="1">
      <alignment horizontal="center" vertical="top" wrapText="1"/>
    </xf>
    <xf numFmtId="0" fontId="19" fillId="11" borderId="9" xfId="0" applyFont="1" applyFill="1" applyBorder="1" applyAlignment="1">
      <alignment vertical="top"/>
    </xf>
    <xf numFmtId="0" fontId="20" fillId="11" borderId="6" xfId="0" applyFont="1" applyFill="1" applyBorder="1" applyAlignment="1">
      <alignment horizontal="center" vertical="top" wrapText="1"/>
    </xf>
    <xf numFmtId="0" fontId="20" fillId="11" borderId="7" xfId="0" applyFont="1" applyFill="1" applyBorder="1" applyAlignment="1">
      <alignment horizontal="center" vertical="top" wrapText="1"/>
    </xf>
    <xf numFmtId="2" fontId="38" fillId="13" borderId="6" xfId="0" applyNumberFormat="1" applyFont="1" applyFill="1" applyBorder="1" applyAlignment="1">
      <alignment horizontal="left" vertical="top" wrapText="1"/>
    </xf>
    <xf numFmtId="2" fontId="38" fillId="13" borderId="7" xfId="0" applyNumberFormat="1" applyFont="1" applyFill="1" applyBorder="1" applyAlignment="1">
      <alignment horizontal="left" vertical="top" wrapText="1"/>
    </xf>
    <xf numFmtId="0" fontId="20" fillId="12" borderId="3" xfId="0" applyFont="1" applyFill="1" applyBorder="1" applyAlignment="1">
      <alignment horizontal="center" vertical="top" wrapText="1"/>
    </xf>
    <xf numFmtId="0" fontId="20" fillId="12" borderId="5" xfId="0" applyFont="1" applyFill="1" applyBorder="1" applyAlignment="1">
      <alignment horizontal="center" vertical="top" wrapText="1"/>
    </xf>
    <xf numFmtId="2" fontId="38" fillId="13" borderId="2" xfId="0" applyNumberFormat="1" applyFont="1" applyFill="1" applyBorder="1" applyAlignment="1">
      <alignment horizontal="left" vertical="top" wrapText="1"/>
    </xf>
    <xf numFmtId="2" fontId="38" fillId="0" borderId="6" xfId="0" applyNumberFormat="1" applyFont="1" applyBorder="1" applyAlignment="1">
      <alignment horizontal="left" vertical="top" wrapText="1"/>
    </xf>
    <xf numFmtId="2" fontId="38" fillId="0" borderId="7" xfId="0" applyNumberFormat="1" applyFont="1" applyBorder="1" applyAlignment="1">
      <alignment horizontal="left" vertical="top" wrapText="1"/>
    </xf>
    <xf numFmtId="2" fontId="20" fillId="13" borderId="6" xfId="0" applyNumberFormat="1" applyFont="1" applyFill="1" applyBorder="1" applyAlignment="1">
      <alignment horizontal="center" vertical="top" wrapText="1"/>
    </xf>
    <xf numFmtId="2" fontId="20" fillId="13" borderId="1" xfId="0" applyNumberFormat="1" applyFont="1" applyFill="1" applyBorder="1" applyAlignment="1">
      <alignment horizontal="center" vertical="top" wrapText="1"/>
    </xf>
    <xf numFmtId="2" fontId="20" fillId="13" borderId="7" xfId="0" applyNumberFormat="1" applyFont="1" applyFill="1" applyBorder="1" applyAlignment="1">
      <alignment horizontal="center" vertical="top" wrapText="1"/>
    </xf>
    <xf numFmtId="0" fontId="19" fillId="14" borderId="2" xfId="0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horizontal="center" vertical="top" wrapText="1"/>
    </xf>
    <xf numFmtId="0" fontId="19" fillId="6" borderId="2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top" wrapText="1"/>
    </xf>
    <xf numFmtId="0" fontId="43" fillId="9" borderId="2" xfId="0" applyFont="1" applyFill="1" applyBorder="1" applyAlignment="1">
      <alignment horizontal="center" vertical="top"/>
    </xf>
    <xf numFmtId="0" fontId="38" fillId="3" borderId="2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center" vertical="center" wrapText="1"/>
    </xf>
    <xf numFmtId="0" fontId="37" fillId="14" borderId="6" xfId="0" applyFont="1" applyFill="1" applyBorder="1" applyAlignment="1">
      <alignment horizontal="center" vertical="top" wrapText="1"/>
    </xf>
    <xf numFmtId="0" fontId="37" fillId="14" borderId="1" xfId="0" applyFont="1" applyFill="1" applyBorder="1" applyAlignment="1">
      <alignment horizontal="center" vertical="top" wrapText="1"/>
    </xf>
    <xf numFmtId="0" fontId="37" fillId="14" borderId="7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37" fillId="13" borderId="0" xfId="0" applyFont="1" applyFill="1" applyAlignment="1">
      <alignment horizontal="right" vertical="center"/>
    </xf>
    <xf numFmtId="0" fontId="38" fillId="13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/>
    </xf>
    <xf numFmtId="0" fontId="37" fillId="16" borderId="3" xfId="0" applyFont="1" applyFill="1" applyBorder="1" applyAlignment="1" applyProtection="1">
      <alignment horizontal="center" vertical="center" wrapText="1"/>
      <protection locked="0"/>
    </xf>
    <xf numFmtId="0" fontId="37" fillId="16" borderId="4" xfId="0" applyFont="1" applyFill="1" applyBorder="1" applyAlignment="1" applyProtection="1">
      <alignment horizontal="center" vertical="center" wrapText="1"/>
      <protection locked="0"/>
    </xf>
    <xf numFmtId="0" fontId="37" fillId="16" borderId="5" xfId="0" applyFont="1" applyFill="1" applyBorder="1" applyAlignment="1" applyProtection="1">
      <alignment horizontal="center" vertical="center" wrapText="1"/>
      <protection locked="0"/>
    </xf>
    <xf numFmtId="0" fontId="19" fillId="13" borderId="3" xfId="0" applyFont="1" applyFill="1" applyBorder="1" applyAlignment="1">
      <alignment horizontal="center" vertical="top"/>
    </xf>
    <xf numFmtId="0" fontId="19" fillId="13" borderId="5" xfId="0" applyFont="1" applyFill="1" applyBorder="1" applyAlignment="1">
      <alignment horizontal="center" vertical="top"/>
    </xf>
    <xf numFmtId="0" fontId="20" fillId="12" borderId="2" xfId="0" applyFont="1" applyFill="1" applyBorder="1" applyAlignment="1">
      <alignment horizontal="center" vertical="top" wrapText="1"/>
    </xf>
    <xf numFmtId="0" fontId="38" fillId="13" borderId="2" xfId="0" applyFont="1" applyFill="1" applyBorder="1" applyAlignment="1">
      <alignment horizontal="center" vertical="top" wrapText="1"/>
    </xf>
    <xf numFmtId="2" fontId="38" fillId="0" borderId="2" xfId="0" applyNumberFormat="1" applyFont="1" applyBorder="1" applyAlignment="1">
      <alignment horizontal="left" vertical="top" wrapText="1"/>
    </xf>
    <xf numFmtId="0" fontId="37" fillId="16" borderId="8" xfId="0" applyFont="1" applyFill="1" applyBorder="1" applyAlignment="1" applyProtection="1">
      <alignment horizontal="center" vertical="center" wrapText="1"/>
      <protection locked="0"/>
    </xf>
    <xf numFmtId="0" fontId="37" fillId="16" borderId="18" xfId="0" applyFont="1" applyFill="1" applyBorder="1" applyAlignment="1" applyProtection="1">
      <alignment horizontal="center" vertical="center" wrapText="1"/>
      <protection locked="0"/>
    </xf>
    <xf numFmtId="0" fontId="37" fillId="16" borderId="11" xfId="0" applyFont="1" applyFill="1" applyBorder="1" applyAlignment="1" applyProtection="1">
      <alignment horizontal="center" vertical="center" wrapText="1"/>
      <protection locked="0"/>
    </xf>
    <xf numFmtId="0" fontId="19" fillId="13" borderId="3" xfId="0" applyFont="1" applyFill="1" applyBorder="1" applyAlignment="1">
      <alignment horizontal="left" vertical="top" wrapText="1"/>
    </xf>
    <xf numFmtId="0" fontId="19" fillId="13" borderId="5" xfId="0" applyFont="1" applyFill="1" applyBorder="1" applyAlignment="1">
      <alignment horizontal="left" vertical="top" wrapText="1"/>
    </xf>
    <xf numFmtId="0" fontId="19" fillId="6" borderId="3" xfId="0" applyFont="1" applyFill="1" applyBorder="1" applyAlignment="1">
      <alignment horizontal="left" vertical="top" wrapText="1"/>
    </xf>
    <xf numFmtId="0" fontId="19" fillId="6" borderId="4" xfId="0" applyFont="1" applyFill="1" applyBorder="1" applyAlignment="1">
      <alignment horizontal="left" vertical="top" wrapText="1"/>
    </xf>
    <xf numFmtId="0" fontId="19" fillId="6" borderId="5" xfId="0" applyFont="1" applyFill="1" applyBorder="1" applyAlignment="1">
      <alignment horizontal="left" vertical="top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37" fillId="13" borderId="5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top" wrapText="1"/>
    </xf>
    <xf numFmtId="0" fontId="19" fillId="13" borderId="4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2" fontId="20" fillId="13" borderId="8" xfId="0" applyNumberFormat="1" applyFont="1" applyFill="1" applyBorder="1" applyAlignment="1">
      <alignment horizontal="center" vertical="top" wrapText="1"/>
    </xf>
    <xf numFmtId="2" fontId="20" fillId="13" borderId="17" xfId="0" applyNumberFormat="1" applyFont="1" applyFill="1" applyBorder="1" applyAlignment="1">
      <alignment horizontal="center" vertical="top" wrapText="1"/>
    </xf>
    <xf numFmtId="2" fontId="20" fillId="13" borderId="9" xfId="0" applyNumberFormat="1" applyFont="1" applyFill="1" applyBorder="1" applyAlignment="1">
      <alignment horizontal="center" vertical="top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left" vertical="center" wrapText="1"/>
    </xf>
    <xf numFmtId="2" fontId="18" fillId="0" borderId="9" xfId="0" applyNumberFormat="1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left" vertical="center" wrapText="1"/>
    </xf>
    <xf numFmtId="2" fontId="18" fillId="0" borderId="12" xfId="0" applyNumberFormat="1" applyFont="1" applyBorder="1" applyAlignment="1">
      <alignment horizontal="left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left" vertical="center" wrapText="1"/>
    </xf>
    <xf numFmtId="2" fontId="18" fillId="0" borderId="7" xfId="0" applyNumberFormat="1" applyFont="1" applyBorder="1" applyAlignment="1">
      <alignment horizontal="left" vertical="center" wrapText="1"/>
    </xf>
    <xf numFmtId="0" fontId="38" fillId="6" borderId="0" xfId="0" applyFont="1" applyFill="1" applyAlignment="1">
      <alignment horizontal="center" vertical="center" wrapText="1"/>
    </xf>
    <xf numFmtId="0" fontId="37" fillId="11" borderId="2" xfId="0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8" fillId="9" borderId="2" xfId="0" applyNumberFormat="1" applyFont="1" applyFill="1" applyBorder="1" applyAlignment="1">
      <alignment horizontal="right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horizontal="left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left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vertical="center"/>
    </xf>
    <xf numFmtId="0" fontId="19" fillId="11" borderId="11" xfId="0" applyFont="1" applyFill="1" applyBorder="1" applyAlignment="1">
      <alignment vertical="center"/>
    </xf>
    <xf numFmtId="0" fontId="19" fillId="11" borderId="12" xfId="0" applyFont="1" applyFill="1" applyBorder="1" applyAlignment="1">
      <alignment vertical="center"/>
    </xf>
    <xf numFmtId="0" fontId="13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37" fillId="7" borderId="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2" fontId="18" fillId="7" borderId="2" xfId="0" applyNumberFormat="1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5" fillId="9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righ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5" fillId="5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wrapText="1"/>
    </xf>
    <xf numFmtId="0" fontId="16" fillId="9" borderId="2" xfId="0" applyFont="1" applyFill="1" applyBorder="1" applyAlignment="1">
      <alignment horizontal="center" wrapText="1"/>
    </xf>
    <xf numFmtId="0" fontId="16" fillId="9" borderId="2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6" fillId="7" borderId="2" xfId="0" applyFont="1" applyFill="1" applyBorder="1" applyAlignment="1">
      <alignment wrapText="1"/>
    </xf>
    <xf numFmtId="0" fontId="16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horizontal="center" wrapText="1"/>
    </xf>
    <xf numFmtId="0" fontId="35" fillId="9" borderId="6" xfId="0" applyFont="1" applyFill="1" applyBorder="1" applyAlignment="1">
      <alignment vertical="top" wrapText="1"/>
    </xf>
    <xf numFmtId="0" fontId="35" fillId="9" borderId="1" xfId="0" applyFont="1" applyFill="1" applyBorder="1" applyAlignment="1">
      <alignment vertical="top" wrapText="1"/>
    </xf>
    <xf numFmtId="0" fontId="35" fillId="9" borderId="7" xfId="0" applyFont="1" applyFill="1" applyBorder="1" applyAlignment="1">
      <alignment vertical="top" wrapText="1"/>
    </xf>
    <xf numFmtId="0" fontId="35" fillId="9" borderId="6" xfId="0" applyFont="1" applyFill="1" applyBorder="1" applyAlignment="1">
      <alignment horizontal="left" vertical="top" wrapText="1"/>
    </xf>
    <xf numFmtId="0" fontId="35" fillId="9" borderId="1" xfId="0" applyFont="1" applyFill="1" applyBorder="1" applyAlignment="1">
      <alignment horizontal="left" vertical="top" wrapText="1"/>
    </xf>
    <xf numFmtId="0" fontId="35" fillId="9" borderId="7" xfId="0" applyFont="1" applyFill="1" applyBorder="1" applyAlignment="1">
      <alignment horizontal="left" vertical="top" wrapText="1"/>
    </xf>
    <xf numFmtId="0" fontId="0" fillId="9" borderId="2" xfId="0" applyFill="1" applyBorder="1" applyAlignment="1">
      <alignment horizontal="center"/>
    </xf>
    <xf numFmtId="0" fontId="13" fillId="6" borderId="0" xfId="0" applyFont="1" applyFill="1" applyAlignment="1">
      <alignment horizontal="left" vertical="center" wrapText="1"/>
    </xf>
    <xf numFmtId="0" fontId="0" fillId="7" borderId="2" xfId="0" applyFill="1" applyBorder="1" applyAlignment="1">
      <alignment horizontal="center"/>
    </xf>
    <xf numFmtId="0" fontId="35" fillId="7" borderId="6" xfId="0" applyFont="1" applyFill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top" wrapText="1"/>
    </xf>
    <xf numFmtId="0" fontId="35" fillId="7" borderId="7" xfId="0" applyFont="1" applyFill="1" applyBorder="1" applyAlignment="1">
      <alignment horizontal="left" vertical="top" wrapText="1"/>
    </xf>
    <xf numFmtId="0" fontId="35" fillId="7" borderId="6" xfId="0" applyFont="1" applyFill="1" applyBorder="1" applyAlignment="1">
      <alignment vertical="top" wrapText="1"/>
    </xf>
    <xf numFmtId="0" fontId="35" fillId="7" borderId="1" xfId="0" applyFont="1" applyFill="1" applyBorder="1" applyAlignment="1">
      <alignment vertical="top" wrapText="1"/>
    </xf>
    <xf numFmtId="0" fontId="35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48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BD80-8EBE-42A5-B485-DDC5BFC790A1}">
  <dimension ref="D2:G4"/>
  <sheetViews>
    <sheetView workbookViewId="0">
      <selection activeCell="I12" sqref="I12"/>
    </sheetView>
  </sheetViews>
  <sheetFormatPr defaultRowHeight="15" x14ac:dyDescent="0.25"/>
  <cols>
    <col min="4" max="4" width="12.42578125" customWidth="1"/>
    <col min="6" max="6" width="10.42578125" customWidth="1"/>
  </cols>
  <sheetData>
    <row r="2" spans="4:7" x14ac:dyDescent="0.25">
      <c r="D2" t="s">
        <v>338</v>
      </c>
      <c r="F2" t="s">
        <v>338</v>
      </c>
    </row>
    <row r="3" spans="4:7" x14ac:dyDescent="0.25">
      <c r="D3" t="s">
        <v>336</v>
      </c>
      <c r="F3" s="158" t="s">
        <v>351</v>
      </c>
      <c r="G3" s="157" t="s">
        <v>350</v>
      </c>
    </row>
    <row r="4" spans="4:7" ht="16.5" customHeight="1" x14ac:dyDescent="0.25">
      <c r="D4" t="s">
        <v>337</v>
      </c>
      <c r="F4" s="159" t="s">
        <v>352</v>
      </c>
    </row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2:O44"/>
  <sheetViews>
    <sheetView topLeftCell="A19" zoomScale="90" zoomScaleNormal="90" workbookViewId="0">
      <selection activeCell="N36" sqref="N36"/>
    </sheetView>
  </sheetViews>
  <sheetFormatPr defaultColWidth="11.42578125" defaultRowHeight="15" x14ac:dyDescent="0.25"/>
  <cols>
    <col min="1" max="1" width="9.28515625" style="18" customWidth="1"/>
    <col min="2" max="2" width="41.42578125" style="18" customWidth="1"/>
    <col min="3" max="3" width="12.42578125" style="18" customWidth="1"/>
    <col min="4" max="4" width="11.5703125" style="18" customWidth="1"/>
    <col min="5" max="5" width="15.42578125" style="18" customWidth="1"/>
    <col min="6" max="6" width="18.42578125" style="18" customWidth="1"/>
    <col min="7" max="7" width="16.42578125" style="18" customWidth="1"/>
    <col min="8" max="8" width="8.85546875" style="18" customWidth="1"/>
    <col min="9" max="9" width="24.140625" style="18" customWidth="1"/>
    <col min="10" max="10" width="15.5703125" style="18" customWidth="1"/>
    <col min="11" max="11" width="12.5703125" style="150" customWidth="1"/>
    <col min="12" max="12" width="19.140625" style="150" customWidth="1"/>
    <col min="13" max="13" width="13.85546875" style="18" customWidth="1"/>
    <col min="14" max="14" width="25.7109375" style="18" customWidth="1"/>
    <col min="15" max="16384" width="11.42578125" style="18"/>
  </cols>
  <sheetData>
    <row r="2" spans="2:15" ht="18" customHeight="1" x14ac:dyDescent="0.25">
      <c r="B2" s="19"/>
      <c r="C2" s="19"/>
      <c r="D2" s="19"/>
      <c r="E2" s="19"/>
      <c r="F2" s="19"/>
      <c r="G2" s="19"/>
      <c r="H2" s="19"/>
      <c r="I2" s="19"/>
    </row>
    <row r="3" spans="2:15" ht="26.25" customHeight="1" x14ac:dyDescent="0.25">
      <c r="B3" s="303" t="s">
        <v>304</v>
      </c>
      <c r="C3" s="303"/>
      <c r="D3" s="303"/>
      <c r="E3" s="303"/>
      <c r="F3" s="303"/>
      <c r="G3" s="303"/>
      <c r="H3" s="303"/>
      <c r="I3" s="303"/>
    </row>
    <row r="4" spans="2:15" ht="15.75" x14ac:dyDescent="0.25">
      <c r="B4" s="304"/>
      <c r="C4" s="304"/>
      <c r="D4" s="304"/>
      <c r="E4" s="304"/>
      <c r="F4" s="304"/>
      <c r="G4" s="304"/>
      <c r="H4" s="304"/>
      <c r="I4" s="304"/>
    </row>
    <row r="5" spans="2:15" ht="15.75" x14ac:dyDescent="0.25">
      <c r="B5" s="21"/>
      <c r="C5" s="21"/>
      <c r="D5" s="21"/>
      <c r="E5" s="21"/>
      <c r="F5" s="21"/>
      <c r="G5" s="21"/>
      <c r="H5" s="21"/>
      <c r="I5" s="21"/>
    </row>
    <row r="6" spans="2:15" x14ac:dyDescent="0.25">
      <c r="B6" s="305" t="s">
        <v>319</v>
      </c>
      <c r="C6" s="306"/>
      <c r="D6" s="306"/>
      <c r="E6" s="264"/>
      <c r="F6" s="264"/>
      <c r="G6" s="264"/>
      <c r="H6" s="264"/>
      <c r="I6" s="264"/>
      <c r="J6" s="264"/>
      <c r="K6" s="265"/>
      <c r="L6" s="265"/>
      <c r="M6" s="264"/>
      <c r="N6" s="264"/>
      <c r="O6" s="264"/>
    </row>
    <row r="7" spans="2:15" x14ac:dyDescent="0.25">
      <c r="B7" s="262"/>
      <c r="C7" s="263"/>
      <c r="D7" s="263"/>
      <c r="E7" s="264"/>
      <c r="F7" s="264"/>
      <c r="G7" s="264"/>
      <c r="H7" s="264"/>
      <c r="I7" s="264"/>
      <c r="J7" s="264"/>
      <c r="K7" s="265"/>
      <c r="L7" s="265"/>
      <c r="M7" s="264"/>
      <c r="N7" s="264"/>
      <c r="O7" s="264"/>
    </row>
    <row r="8" spans="2:15" ht="18.95" customHeight="1" x14ac:dyDescent="0.25">
      <c r="B8" s="266" t="s">
        <v>46</v>
      </c>
      <c r="C8" s="308"/>
      <c r="D8" s="309"/>
      <c r="E8" s="309"/>
      <c r="F8" s="309"/>
      <c r="G8" s="309"/>
      <c r="H8" s="309"/>
      <c r="I8" s="310"/>
      <c r="J8" s="267"/>
      <c r="K8" s="268"/>
      <c r="L8" s="268"/>
      <c r="M8" s="264"/>
      <c r="N8" s="264"/>
      <c r="O8" s="264"/>
    </row>
    <row r="9" spans="2:15" x14ac:dyDescent="0.25">
      <c r="B9" s="266"/>
      <c r="C9" s="269"/>
      <c r="D9" s="269"/>
      <c r="E9" s="269"/>
      <c r="F9" s="269"/>
      <c r="G9" s="269"/>
      <c r="H9" s="269"/>
      <c r="I9" s="269"/>
      <c r="J9" s="267"/>
      <c r="K9" s="268"/>
      <c r="L9" s="268"/>
      <c r="M9" s="264"/>
      <c r="N9" s="264"/>
      <c r="O9" s="264"/>
    </row>
    <row r="10" spans="2:15" ht="17.45" customHeight="1" x14ac:dyDescent="0.25">
      <c r="B10" s="266" t="s">
        <v>261</v>
      </c>
      <c r="C10" s="307"/>
      <c r="D10" s="307"/>
      <c r="E10" s="307"/>
      <c r="F10" s="269"/>
      <c r="G10" s="269"/>
      <c r="H10" s="269"/>
      <c r="I10" s="269"/>
      <c r="J10" s="267"/>
      <c r="K10" s="268"/>
      <c r="L10" s="268"/>
      <c r="M10" s="264"/>
      <c r="N10" s="264"/>
      <c r="O10" s="264"/>
    </row>
    <row r="11" spans="2:15" x14ac:dyDescent="0.25">
      <c r="B11" s="266"/>
      <c r="C11" s="269"/>
      <c r="D11" s="269"/>
      <c r="E11" s="269"/>
      <c r="F11" s="269"/>
      <c r="G11" s="269"/>
      <c r="H11" s="269"/>
      <c r="I11" s="269"/>
      <c r="J11" s="267"/>
      <c r="K11" s="268"/>
      <c r="L11" s="268"/>
      <c r="M11" s="264"/>
      <c r="N11" s="264"/>
      <c r="O11" s="264"/>
    </row>
    <row r="12" spans="2:15" ht="17.45" customHeight="1" x14ac:dyDescent="0.25">
      <c r="B12" s="266" t="s">
        <v>358</v>
      </c>
      <c r="C12" s="307"/>
      <c r="D12" s="307"/>
      <c r="E12" s="307"/>
      <c r="F12" s="311" t="s">
        <v>382</v>
      </c>
      <c r="G12" s="312"/>
      <c r="H12" s="312"/>
      <c r="I12" s="312"/>
      <c r="J12" s="267"/>
      <c r="K12" s="268"/>
      <c r="L12" s="268"/>
      <c r="M12" s="264"/>
      <c r="N12" s="264"/>
      <c r="O12" s="264"/>
    </row>
    <row r="13" spans="2:15" x14ac:dyDescent="0.25">
      <c r="B13" s="266"/>
      <c r="C13" s="299"/>
      <c r="D13" s="299"/>
      <c r="E13" s="299"/>
      <c r="F13" s="269"/>
      <c r="G13" s="269"/>
      <c r="H13" s="269"/>
      <c r="I13" s="269"/>
      <c r="J13" s="267"/>
      <c r="K13" s="268"/>
      <c r="L13" s="268"/>
      <c r="M13" s="264"/>
      <c r="N13" s="264"/>
      <c r="O13" s="264"/>
    </row>
    <row r="14" spans="2:15" x14ac:dyDescent="0.25">
      <c r="B14" s="266" t="s">
        <v>48</v>
      </c>
      <c r="C14" s="307"/>
      <c r="D14" s="307"/>
      <c r="E14" s="307"/>
      <c r="F14" s="307"/>
      <c r="G14" s="307"/>
      <c r="H14" s="307"/>
      <c r="I14" s="307"/>
      <c r="J14" s="267"/>
      <c r="K14" s="268"/>
      <c r="L14" s="268"/>
      <c r="M14" s="264"/>
      <c r="N14" s="264"/>
      <c r="O14" s="264"/>
    </row>
    <row r="15" spans="2:15" x14ac:dyDescent="0.25">
      <c r="B15" s="266"/>
      <c r="C15" s="269"/>
      <c r="D15" s="269"/>
      <c r="E15" s="269"/>
      <c r="F15" s="269"/>
      <c r="G15" s="269"/>
      <c r="H15" s="269"/>
      <c r="I15" s="269"/>
      <c r="J15" s="267"/>
      <c r="K15" s="268"/>
      <c r="L15" s="268"/>
      <c r="M15" s="264"/>
      <c r="N15" s="264"/>
      <c r="O15" s="264"/>
    </row>
    <row r="16" spans="2:15" x14ac:dyDescent="0.25">
      <c r="B16" s="266" t="s">
        <v>49</v>
      </c>
      <c r="C16" s="307"/>
      <c r="D16" s="307"/>
      <c r="E16" s="307"/>
      <c r="F16" s="307"/>
      <c r="G16" s="307"/>
      <c r="H16" s="269"/>
      <c r="I16" s="269"/>
      <c r="J16" s="267"/>
      <c r="K16" s="268"/>
      <c r="L16" s="268"/>
      <c r="M16" s="264"/>
      <c r="N16" s="264"/>
      <c r="O16" s="264"/>
    </row>
    <row r="17" spans="2:15" x14ac:dyDescent="0.25">
      <c r="B17" s="266"/>
      <c r="C17" s="269"/>
      <c r="D17" s="269"/>
      <c r="E17" s="269"/>
      <c r="F17" s="269"/>
      <c r="G17" s="269"/>
      <c r="H17" s="269"/>
      <c r="I17" s="269"/>
      <c r="J17" s="267"/>
      <c r="K17" s="268"/>
      <c r="L17" s="268"/>
      <c r="M17" s="264"/>
      <c r="N17" s="264"/>
      <c r="O17" s="264"/>
    </row>
    <row r="18" spans="2:15" x14ac:dyDescent="0.25">
      <c r="B18" s="266" t="s">
        <v>50</v>
      </c>
      <c r="C18" s="307"/>
      <c r="D18" s="307"/>
      <c r="E18" s="307"/>
      <c r="F18" s="307"/>
      <c r="G18" s="307"/>
      <c r="H18" s="269"/>
      <c r="I18" s="269"/>
      <c r="J18" s="267"/>
      <c r="K18" s="268"/>
      <c r="L18" s="268"/>
      <c r="M18" s="264"/>
      <c r="N18" s="264"/>
      <c r="O18" s="264"/>
    </row>
    <row r="19" spans="2:15" x14ac:dyDescent="0.25">
      <c r="B19" s="266"/>
      <c r="C19" s="269"/>
      <c r="D19" s="269"/>
      <c r="E19" s="269"/>
      <c r="F19" s="269"/>
      <c r="G19" s="269"/>
      <c r="H19" s="269"/>
      <c r="I19" s="269"/>
      <c r="J19" s="267"/>
      <c r="K19" s="268"/>
      <c r="L19" s="268"/>
      <c r="M19" s="264"/>
      <c r="N19" s="264"/>
      <c r="O19" s="264"/>
    </row>
    <row r="20" spans="2:15" x14ac:dyDescent="0.25">
      <c r="B20" s="266" t="s">
        <v>51</v>
      </c>
      <c r="C20" s="307"/>
      <c r="D20" s="307"/>
      <c r="E20" s="307"/>
      <c r="F20" s="269"/>
      <c r="G20" s="269"/>
      <c r="H20" s="269"/>
      <c r="I20" s="269"/>
      <c r="J20" s="267"/>
      <c r="K20" s="268"/>
      <c r="L20" s="268"/>
      <c r="M20" s="264"/>
      <c r="N20" s="264"/>
      <c r="O20" s="264"/>
    </row>
    <row r="21" spans="2:15" x14ac:dyDescent="0.25">
      <c r="B21" s="266"/>
      <c r="C21" s="269"/>
      <c r="D21" s="269"/>
      <c r="E21" s="269"/>
      <c r="F21" s="269"/>
      <c r="G21" s="269"/>
      <c r="H21" s="269"/>
      <c r="I21" s="269"/>
      <c r="J21" s="267"/>
      <c r="K21" s="268"/>
      <c r="L21" s="268"/>
      <c r="M21" s="264"/>
      <c r="N21" s="264"/>
      <c r="O21" s="264"/>
    </row>
    <row r="22" spans="2:15" x14ac:dyDescent="0.25">
      <c r="B22" s="266" t="s">
        <v>52</v>
      </c>
      <c r="C22" s="307"/>
      <c r="D22" s="307"/>
      <c r="E22" s="307"/>
      <c r="F22" s="269"/>
      <c r="G22" s="269"/>
      <c r="H22" s="269"/>
      <c r="I22" s="269"/>
      <c r="J22" s="267"/>
      <c r="K22" s="268"/>
      <c r="L22" s="268"/>
      <c r="M22" s="264"/>
      <c r="N22" s="264"/>
      <c r="O22" s="264"/>
    </row>
    <row r="23" spans="2:15" x14ac:dyDescent="0.25">
      <c r="B23" s="270"/>
      <c r="C23" s="267"/>
      <c r="D23" s="267"/>
      <c r="E23" s="267"/>
      <c r="F23" s="267"/>
      <c r="G23" s="267"/>
      <c r="H23" s="267"/>
      <c r="I23" s="267"/>
      <c r="J23" s="267"/>
      <c r="K23" s="268"/>
      <c r="L23" s="268"/>
      <c r="M23" s="264"/>
      <c r="N23" s="264"/>
      <c r="O23" s="264"/>
    </row>
    <row r="24" spans="2:15" x14ac:dyDescent="0.25">
      <c r="B24" s="270"/>
      <c r="C24" s="267"/>
      <c r="D24" s="267"/>
      <c r="E24" s="267"/>
      <c r="F24" s="267"/>
      <c r="G24" s="267"/>
      <c r="H24" s="267"/>
      <c r="I24" s="267"/>
      <c r="J24" s="267"/>
      <c r="K24" s="268"/>
      <c r="L24" s="268"/>
      <c r="M24" s="264"/>
      <c r="N24" s="264"/>
      <c r="O24" s="264"/>
    </row>
    <row r="25" spans="2:15" x14ac:dyDescent="0.25">
      <c r="B25" s="266" t="s">
        <v>322</v>
      </c>
      <c r="C25" s="267"/>
      <c r="D25" s="267"/>
      <c r="E25" s="267"/>
      <c r="F25" s="267"/>
      <c r="G25" s="267"/>
      <c r="H25" s="267"/>
      <c r="I25" s="267"/>
      <c r="J25" s="267"/>
      <c r="K25" s="268"/>
      <c r="L25" s="268"/>
      <c r="M25" s="264"/>
      <c r="N25" s="264"/>
      <c r="O25" s="264"/>
    </row>
    <row r="26" spans="2:15" x14ac:dyDescent="0.25">
      <c r="B26" s="266"/>
      <c r="C26" s="301" t="s">
        <v>405</v>
      </c>
      <c r="D26" s="301"/>
      <c r="E26" s="301"/>
      <c r="F26" s="301"/>
      <c r="G26" s="301"/>
      <c r="H26" s="301"/>
      <c r="I26" s="301"/>
      <c r="J26" s="301"/>
      <c r="K26" s="301"/>
      <c r="L26" s="301"/>
      <c r="M26" s="302" t="s">
        <v>406</v>
      </c>
      <c r="N26" s="302"/>
      <c r="O26" s="264"/>
    </row>
    <row r="27" spans="2:15" ht="51" x14ac:dyDescent="0.25">
      <c r="B27" s="266"/>
      <c r="C27" s="316" t="s">
        <v>53</v>
      </c>
      <c r="D27" s="317"/>
      <c r="E27" s="318"/>
      <c r="F27" s="316" t="s">
        <v>25</v>
      </c>
      <c r="G27" s="317"/>
      <c r="H27" s="318"/>
      <c r="I27" s="316" t="s">
        <v>301</v>
      </c>
      <c r="J27" s="318"/>
      <c r="K27" s="271" t="s">
        <v>26</v>
      </c>
      <c r="L27" s="271" t="s">
        <v>323</v>
      </c>
      <c r="M27" s="146" t="s">
        <v>334</v>
      </c>
      <c r="N27" s="146" t="s">
        <v>339</v>
      </c>
      <c r="O27" s="264"/>
    </row>
    <row r="28" spans="2:15" s="151" customFormat="1" ht="16.5" customHeight="1" x14ac:dyDescent="0.25">
      <c r="B28" s="272"/>
      <c r="C28" s="273"/>
      <c r="D28" s="273"/>
      <c r="E28" s="273"/>
      <c r="F28" s="273"/>
      <c r="G28" s="273"/>
      <c r="H28" s="273"/>
      <c r="I28" s="273"/>
      <c r="J28" s="273"/>
      <c r="K28" s="274"/>
      <c r="L28" s="275"/>
      <c r="M28" s="171"/>
      <c r="N28" s="276"/>
      <c r="O28" s="276"/>
    </row>
    <row r="29" spans="2:15" s="151" customFormat="1" ht="20.45" customHeight="1" x14ac:dyDescent="0.25">
      <c r="B29" s="277" t="s">
        <v>328</v>
      </c>
      <c r="C29" s="319"/>
      <c r="D29" s="320"/>
      <c r="E29" s="321"/>
      <c r="F29" s="319"/>
      <c r="G29" s="320"/>
      <c r="H29" s="321"/>
      <c r="I29" s="319"/>
      <c r="J29" s="321"/>
      <c r="K29" s="278"/>
      <c r="L29" s="278"/>
      <c r="M29" s="297" t="s">
        <v>338</v>
      </c>
      <c r="N29" s="298"/>
      <c r="O29" s="276"/>
    </row>
    <row r="30" spans="2:15" s="151" customFormat="1" x14ac:dyDescent="0.25">
      <c r="B30" s="277"/>
      <c r="C30" s="279"/>
      <c r="D30" s="279"/>
      <c r="E30" s="279"/>
      <c r="F30" s="279"/>
      <c r="G30" s="279"/>
      <c r="H30" s="279"/>
      <c r="I30" s="279"/>
      <c r="J30" s="280"/>
      <c r="K30" s="281"/>
      <c r="L30" s="275"/>
      <c r="M30" s="276"/>
      <c r="N30" s="282"/>
      <c r="O30" s="276"/>
    </row>
    <row r="31" spans="2:15" s="151" customFormat="1" ht="20.100000000000001" customHeight="1" x14ac:dyDescent="0.25">
      <c r="B31" s="277" t="s">
        <v>327</v>
      </c>
      <c r="C31" s="313"/>
      <c r="D31" s="314"/>
      <c r="E31" s="315"/>
      <c r="F31" s="313"/>
      <c r="G31" s="314"/>
      <c r="H31" s="315"/>
      <c r="I31" s="313"/>
      <c r="J31" s="315"/>
      <c r="K31" s="283"/>
      <c r="L31" s="283"/>
      <c r="M31" s="297" t="s">
        <v>338</v>
      </c>
      <c r="N31" s="297"/>
      <c r="O31" s="276"/>
    </row>
    <row r="32" spans="2:15" s="151" customFormat="1" x14ac:dyDescent="0.25">
      <c r="B32" s="277"/>
      <c r="C32" s="284"/>
      <c r="D32" s="284"/>
      <c r="E32" s="284"/>
      <c r="F32" s="284"/>
      <c r="G32" s="284"/>
      <c r="H32" s="284"/>
      <c r="I32" s="284"/>
      <c r="J32" s="285"/>
      <c r="K32" s="286"/>
      <c r="L32" s="275"/>
      <c r="M32" s="276"/>
      <c r="N32" s="276"/>
      <c r="O32" s="276"/>
    </row>
    <row r="33" spans="2:15" s="151" customFormat="1" ht="17.100000000000001" customHeight="1" x14ac:dyDescent="0.25">
      <c r="B33" s="277" t="s">
        <v>324</v>
      </c>
      <c r="C33" s="313"/>
      <c r="D33" s="314"/>
      <c r="E33" s="315"/>
      <c r="F33" s="313"/>
      <c r="G33" s="314"/>
      <c r="H33" s="315"/>
      <c r="I33" s="313"/>
      <c r="J33" s="315"/>
      <c r="K33" s="283"/>
      <c r="L33" s="283"/>
      <c r="M33" s="297" t="s">
        <v>338</v>
      </c>
      <c r="N33" s="297"/>
      <c r="O33" s="276"/>
    </row>
    <row r="34" spans="2:15" s="151" customFormat="1" x14ac:dyDescent="0.25">
      <c r="B34" s="277"/>
      <c r="C34" s="284"/>
      <c r="D34" s="284"/>
      <c r="E34" s="284"/>
      <c r="F34" s="284"/>
      <c r="G34" s="284"/>
      <c r="H34" s="284"/>
      <c r="I34" s="284"/>
      <c r="J34" s="285"/>
      <c r="K34" s="286"/>
      <c r="L34" s="275"/>
      <c r="M34" s="276"/>
      <c r="N34" s="276"/>
      <c r="O34" s="276"/>
    </row>
    <row r="35" spans="2:15" s="151" customFormat="1" ht="18.95" customHeight="1" x14ac:dyDescent="0.25">
      <c r="B35" s="277" t="s">
        <v>326</v>
      </c>
      <c r="C35" s="313"/>
      <c r="D35" s="314"/>
      <c r="E35" s="315"/>
      <c r="F35" s="313"/>
      <c r="G35" s="314"/>
      <c r="H35" s="315"/>
      <c r="I35" s="313"/>
      <c r="J35" s="315"/>
      <c r="K35" s="287"/>
      <c r="L35" s="283"/>
      <c r="M35" s="194"/>
      <c r="N35" s="194"/>
      <c r="O35" s="276"/>
    </row>
    <row r="36" spans="2:15" s="151" customFormat="1" x14ac:dyDescent="0.25">
      <c r="B36" s="277"/>
      <c r="C36" s="284"/>
      <c r="D36" s="284"/>
      <c r="E36" s="284"/>
      <c r="F36" s="284"/>
      <c r="G36" s="284"/>
      <c r="H36" s="284"/>
      <c r="I36" s="284"/>
      <c r="J36" s="285"/>
      <c r="K36" s="286"/>
      <c r="L36" s="275"/>
      <c r="M36" s="194"/>
      <c r="N36" s="194"/>
      <c r="O36" s="276"/>
    </row>
    <row r="37" spans="2:15" s="151" customFormat="1" ht="20.45" customHeight="1" x14ac:dyDescent="0.25">
      <c r="B37" s="277" t="s">
        <v>325</v>
      </c>
      <c r="C37" s="313"/>
      <c r="D37" s="314"/>
      <c r="E37" s="315"/>
      <c r="F37" s="313"/>
      <c r="G37" s="314"/>
      <c r="H37" s="315"/>
      <c r="I37" s="313"/>
      <c r="J37" s="315"/>
      <c r="K37" s="283"/>
      <c r="L37" s="283"/>
      <c r="M37" s="194"/>
      <c r="N37" s="194"/>
      <c r="O37" s="276"/>
    </row>
    <row r="38" spans="2:15" ht="21.95" customHeight="1" x14ac:dyDescent="0.25">
      <c r="B38" s="264"/>
      <c r="C38" s="264"/>
      <c r="D38" s="264"/>
      <c r="E38" s="264"/>
      <c r="F38" s="264"/>
      <c r="G38" s="264"/>
      <c r="H38" s="264"/>
      <c r="I38" s="264"/>
      <c r="J38" s="264"/>
      <c r="K38" s="265"/>
      <c r="L38" s="265"/>
      <c r="M38" s="199"/>
      <c r="N38" s="199"/>
      <c r="O38" s="264"/>
    </row>
    <row r="39" spans="2:15" x14ac:dyDescent="0.25">
      <c r="B39" s="264"/>
      <c r="C39" s="264"/>
      <c r="D39" s="264"/>
      <c r="E39" s="264"/>
      <c r="F39" s="264"/>
      <c r="G39" s="264"/>
      <c r="H39" s="264"/>
      <c r="I39" s="264"/>
      <c r="J39" s="264"/>
      <c r="K39" s="265"/>
      <c r="L39" s="265"/>
      <c r="M39" s="264"/>
      <c r="N39" s="264"/>
      <c r="O39" s="264"/>
    </row>
    <row r="40" spans="2:15" x14ac:dyDescent="0.25">
      <c r="B40" s="264"/>
      <c r="C40" s="288" t="s">
        <v>298</v>
      </c>
      <c r="D40" s="288"/>
      <c r="E40" s="288"/>
      <c r="F40" s="288"/>
      <c r="G40" s="288"/>
      <c r="H40" s="288"/>
      <c r="I40" s="288"/>
      <c r="J40" s="264"/>
      <c r="K40" s="265"/>
      <c r="L40" s="265"/>
      <c r="M40" s="264"/>
      <c r="N40" s="264"/>
      <c r="O40" s="264"/>
    </row>
    <row r="41" spans="2:15" x14ac:dyDescent="0.25">
      <c r="B41" s="264"/>
      <c r="C41" s="288" t="s">
        <v>299</v>
      </c>
      <c r="D41" s="288"/>
      <c r="E41" s="288"/>
      <c r="F41" s="288"/>
      <c r="G41" s="288"/>
      <c r="H41" s="288"/>
      <c r="I41" s="288"/>
      <c r="J41" s="264"/>
      <c r="K41" s="265"/>
      <c r="L41" s="265"/>
      <c r="M41" s="264"/>
      <c r="N41" s="264"/>
      <c r="O41" s="264"/>
    </row>
    <row r="42" spans="2:15" x14ac:dyDescent="0.25">
      <c r="B42" s="264"/>
      <c r="C42" s="288" t="s">
        <v>303</v>
      </c>
      <c r="D42" s="288"/>
      <c r="E42" s="288"/>
      <c r="F42" s="288"/>
      <c r="G42" s="288"/>
      <c r="H42" s="288"/>
      <c r="I42" s="288"/>
      <c r="J42" s="264"/>
      <c r="K42" s="265"/>
      <c r="L42" s="265"/>
      <c r="M42" s="264"/>
      <c r="N42" s="264"/>
      <c r="O42" s="264"/>
    </row>
    <row r="43" spans="2:15" x14ac:dyDescent="0.25">
      <c r="B43" s="264"/>
      <c r="C43" s="288" t="s">
        <v>300</v>
      </c>
      <c r="D43" s="288"/>
      <c r="E43" s="288"/>
      <c r="F43" s="288"/>
      <c r="G43" s="288"/>
      <c r="H43" s="288"/>
      <c r="I43" s="288"/>
      <c r="J43" s="264"/>
      <c r="K43" s="265"/>
      <c r="L43" s="265"/>
      <c r="M43" s="264"/>
      <c r="N43" s="264"/>
      <c r="O43" s="264"/>
    </row>
    <row r="44" spans="2:15" x14ac:dyDescent="0.25">
      <c r="B44" s="264"/>
      <c r="C44" s="264"/>
      <c r="D44" s="264"/>
      <c r="E44" s="264"/>
      <c r="F44" s="264"/>
      <c r="G44" s="264"/>
      <c r="H44" s="264"/>
      <c r="I44" s="264"/>
      <c r="J44" s="264"/>
      <c r="K44" s="265"/>
      <c r="L44" s="265"/>
      <c r="M44" s="264"/>
      <c r="N44" s="264"/>
      <c r="O44" s="264"/>
    </row>
  </sheetData>
  <sheetProtection algorithmName="SHA-512" hashValue="wPd01T+skYduSwFinTxB6KFZFc510OwY13MWZFuqL+t+laOw0/4PvhENHpDvne+166KtO8+DZmBJcsOkIFE0xQ==" saltValue="q47VnZmCANDMOzezxWaGBA==" spinCount="100000" sheet="1" objects="1" scenarios="1"/>
  <mergeCells count="32">
    <mergeCell ref="I27:J27"/>
    <mergeCell ref="I29:J29"/>
    <mergeCell ref="I31:J31"/>
    <mergeCell ref="I35:J35"/>
    <mergeCell ref="I37:J37"/>
    <mergeCell ref="I33:J33"/>
    <mergeCell ref="C35:E35"/>
    <mergeCell ref="C37:E37"/>
    <mergeCell ref="F27:H27"/>
    <mergeCell ref="F29:H29"/>
    <mergeCell ref="F31:H31"/>
    <mergeCell ref="F33:H33"/>
    <mergeCell ref="F35:H35"/>
    <mergeCell ref="F37:H37"/>
    <mergeCell ref="C27:E27"/>
    <mergeCell ref="C29:E29"/>
    <mergeCell ref="C31:E31"/>
    <mergeCell ref="C33:E33"/>
    <mergeCell ref="C26:L26"/>
    <mergeCell ref="M26:N26"/>
    <mergeCell ref="B3:I3"/>
    <mergeCell ref="B4:I4"/>
    <mergeCell ref="B6:D6"/>
    <mergeCell ref="C14:I14"/>
    <mergeCell ref="C8:I8"/>
    <mergeCell ref="C20:E20"/>
    <mergeCell ref="C22:E22"/>
    <mergeCell ref="C10:E10"/>
    <mergeCell ref="C18:G18"/>
    <mergeCell ref="C16:G16"/>
    <mergeCell ref="C12:E12"/>
    <mergeCell ref="F12:I12"/>
  </mergeCells>
  <phoneticPr fontId="8" type="noConversion"/>
  <pageMargins left="0.16" right="0.16" top="0.43000000000000005" bottom="0.47" header="0.51" footer="0.51"/>
  <pageSetup paperSize="8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A646D-57E4-47D7-80E9-DF24AE13C137}">
          <x14:formula1>
            <xm:f>Folha1!$D$2:$D$4</xm:f>
          </x14:formula1>
          <xm:sqref>M29 M31 M33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BF20-535F-4559-8FE3-096E95E81053}">
  <sheetPr>
    <tabColor rgb="FFFFFF00"/>
    <pageSetUpPr fitToPage="1"/>
  </sheetPr>
  <dimension ref="A1:P26"/>
  <sheetViews>
    <sheetView workbookViewId="0">
      <selection activeCell="A14" sqref="A14:P15"/>
    </sheetView>
  </sheetViews>
  <sheetFormatPr defaultRowHeight="15" x14ac:dyDescent="0.25"/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8.75" x14ac:dyDescent="0.3">
      <c r="A3" s="325" t="s">
        <v>384</v>
      </c>
      <c r="B3" s="325"/>
      <c r="C3" s="325"/>
      <c r="D3" s="325"/>
      <c r="E3" s="325"/>
      <c r="F3" s="325"/>
      <c r="G3" s="325"/>
      <c r="H3" s="325"/>
      <c r="I3" s="325"/>
      <c r="J3" s="19"/>
      <c r="K3" s="19"/>
      <c r="L3" s="19"/>
      <c r="M3" s="19"/>
      <c r="N3" s="19"/>
      <c r="O3" s="19"/>
      <c r="P3" s="19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322" t="s">
        <v>385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</row>
    <row r="7" spans="1:16" x14ac:dyDescent="0.25">
      <c r="A7" s="19"/>
      <c r="B7" s="322" t="s">
        <v>386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1:16" x14ac:dyDescent="0.25">
      <c r="A8" s="19"/>
      <c r="B8" s="322" t="s">
        <v>387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</row>
    <row r="9" spans="1:16" x14ac:dyDescent="0.25">
      <c r="A9" s="19"/>
      <c r="B9" s="322" t="s">
        <v>388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</row>
    <row r="10" spans="1:16" x14ac:dyDescent="0.25">
      <c r="A10" s="19"/>
      <c r="B10" s="322" t="s">
        <v>389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</row>
    <row r="11" spans="1:16" x14ac:dyDescent="0.25">
      <c r="A11" s="19"/>
      <c r="B11" s="322" t="s">
        <v>390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</row>
    <row r="12" spans="1:16" x14ac:dyDescent="0.25">
      <c r="A12" s="19"/>
      <c r="B12" s="322" t="s">
        <v>391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</row>
    <row r="13" spans="1:16" x14ac:dyDescent="0.25">
      <c r="A13" s="19"/>
      <c r="B13" s="322" t="s">
        <v>392</v>
      </c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</row>
    <row r="14" spans="1:16" ht="14.45" customHeight="1" x14ac:dyDescent="0.25">
      <c r="A14" s="323" t="s">
        <v>393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</row>
    <row r="15" spans="1:16" x14ac:dyDescent="0.25">
      <c r="A15" s="323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</row>
    <row r="16" spans="1:16" ht="14.45" customHeight="1" x14ac:dyDescent="0.25">
      <c r="A16" s="293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</row>
    <row r="17" spans="1:16" x14ac:dyDescent="0.25">
      <c r="A17" s="324" t="s">
        <v>394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</row>
    <row r="18" spans="1:16" ht="14.45" customHeight="1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</row>
    <row r="19" spans="1:16" x14ac:dyDescent="0.25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</row>
    <row r="20" spans="1:16" x14ac:dyDescent="0.25">
      <c r="A20" s="324" t="s">
        <v>395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</row>
    <row r="21" spans="1:16" x14ac:dyDescent="0.25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</row>
    <row r="22" spans="1:16" x14ac:dyDescent="0.25">
      <c r="A22" s="322" t="s">
        <v>396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</row>
    <row r="23" spans="1:16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s="52" customFormat="1" ht="14.45" customHeight="1" x14ac:dyDescent="0.25">
      <c r="A24" s="323" t="s">
        <v>397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</row>
    <row r="25" spans="1:16" x14ac:dyDescent="0.25">
      <c r="A25" s="323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</row>
    <row r="26" spans="1:16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</sheetData>
  <sheetProtection algorithmName="SHA-512" hashValue="w0Vy9XvwSA8YnedFJeKnhrdsRpBtNHpUxdAxysAuZIqFQtbSgnuxV6u1PsXvZyBDvYWCFz5JWvnQaZDMwHlPjQ==" saltValue="ou2pEIkbXJyTn0rbjaHrdQ==" spinCount="100000" sheet="1" objects="1" scenarios="1"/>
  <mergeCells count="14">
    <mergeCell ref="B10:P10"/>
    <mergeCell ref="A3:I3"/>
    <mergeCell ref="A6:P6"/>
    <mergeCell ref="B7:P7"/>
    <mergeCell ref="B8:P8"/>
    <mergeCell ref="B9:P9"/>
    <mergeCell ref="A22:P22"/>
    <mergeCell ref="A24:P25"/>
    <mergeCell ref="B11:P11"/>
    <mergeCell ref="B12:P12"/>
    <mergeCell ref="B13:P13"/>
    <mergeCell ref="A14:P15"/>
    <mergeCell ref="A17:P18"/>
    <mergeCell ref="A20:P20"/>
  </mergeCells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893-F567-4195-9FDB-85AE4418C742}">
  <sheetPr>
    <tabColor rgb="FFFFC000"/>
    <pageSetUpPr fitToPage="1"/>
  </sheetPr>
  <dimension ref="A1:T74"/>
  <sheetViews>
    <sheetView topLeftCell="A37" zoomScale="90" zoomScaleNormal="90" workbookViewId="0">
      <selection activeCell="L47" sqref="L47"/>
    </sheetView>
  </sheetViews>
  <sheetFormatPr defaultColWidth="8.7109375" defaultRowHeight="12.75" x14ac:dyDescent="0.2"/>
  <cols>
    <col min="1" max="1" width="8.7109375" style="199"/>
    <col min="2" max="2" width="24.7109375" style="199" customWidth="1"/>
    <col min="3" max="3" width="38.7109375" style="199" customWidth="1"/>
    <col min="4" max="4" width="17.5703125" style="209" customWidth="1"/>
    <col min="5" max="5" width="7.5703125" style="190" customWidth="1"/>
    <col min="6" max="6" width="8.7109375" style="190"/>
    <col min="7" max="7" width="51.140625" style="190" customWidth="1"/>
    <col min="8" max="8" width="9.85546875" style="190" customWidth="1"/>
    <col min="9" max="9" width="10.5703125" style="190" customWidth="1"/>
    <col min="10" max="10" width="18.140625" style="190" customWidth="1"/>
    <col min="11" max="11" width="12.5703125" style="190" customWidth="1"/>
    <col min="12" max="12" width="12" style="190" customWidth="1"/>
    <col min="13" max="13" width="37.42578125" style="190" customWidth="1"/>
    <col min="14" max="14" width="11.7109375" style="190" customWidth="1"/>
    <col min="15" max="15" width="8.7109375" style="199"/>
    <col min="16" max="16" width="8.7109375" style="199" customWidth="1"/>
    <col min="17" max="17" width="6.5703125" style="199" customWidth="1"/>
    <col min="18" max="18" width="8.7109375" style="199" hidden="1" customWidth="1"/>
    <col min="19" max="20" width="8.7109375" style="199"/>
    <col min="21" max="16384" width="8.7109375" style="190"/>
  </cols>
  <sheetData>
    <row r="1" spans="1:20" s="59" customFormat="1" ht="12.95" customHeight="1" x14ac:dyDescent="0.25">
      <c r="A1" s="58"/>
      <c r="B1" s="352" t="s">
        <v>304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58"/>
      <c r="P1" s="58"/>
      <c r="Q1" s="58"/>
      <c r="R1" s="58"/>
      <c r="S1" s="58"/>
      <c r="T1" s="58"/>
    </row>
    <row r="2" spans="1:20" s="59" customFormat="1" x14ac:dyDescent="0.25">
      <c r="A2" s="58"/>
      <c r="B2" s="167"/>
      <c r="C2" s="168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58"/>
      <c r="R2" s="58"/>
      <c r="S2" s="58"/>
      <c r="T2" s="58"/>
    </row>
    <row r="3" spans="1:20" s="59" customFormat="1" ht="12.95" customHeight="1" x14ac:dyDescent="0.25">
      <c r="A3" s="58"/>
      <c r="B3" s="352" t="s">
        <v>295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58"/>
      <c r="P3" s="58"/>
      <c r="Q3" s="58"/>
      <c r="R3" s="58"/>
      <c r="S3" s="58"/>
      <c r="T3" s="58"/>
    </row>
    <row r="4" spans="1:20" s="59" customFormat="1" x14ac:dyDescent="0.25">
      <c r="A4" s="58"/>
      <c r="B4" s="167"/>
      <c r="C4" s="168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58"/>
      <c r="R4" s="58"/>
      <c r="S4" s="58"/>
      <c r="T4" s="58"/>
    </row>
    <row r="5" spans="1:20" s="59" customFormat="1" ht="15.95" customHeight="1" x14ac:dyDescent="0.25">
      <c r="A5" s="58"/>
      <c r="B5" s="163" t="str">
        <f>'1.Identificação '!B8</f>
        <v>Nome do candidato:</v>
      </c>
      <c r="C5" s="351">
        <f>'1.Identificação '!C8</f>
        <v>0</v>
      </c>
      <c r="D5" s="351"/>
      <c r="E5" s="351"/>
      <c r="F5" s="351"/>
      <c r="G5" s="351"/>
      <c r="H5" s="351"/>
      <c r="I5" s="351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s="58" customFormat="1" x14ac:dyDescent="0.25">
      <c r="B6" s="163"/>
      <c r="C6" s="164"/>
      <c r="D6" s="165"/>
      <c r="E6" s="165"/>
      <c r="F6" s="165"/>
      <c r="G6" s="165"/>
      <c r="H6" s="166"/>
      <c r="I6" s="166"/>
      <c r="K6" s="165"/>
      <c r="L6" s="165"/>
      <c r="M6" s="166"/>
      <c r="N6" s="166"/>
    </row>
    <row r="7" spans="1:20" s="192" customFormat="1" x14ac:dyDescent="0.2">
      <c r="B7" s="193" t="s">
        <v>359</v>
      </c>
      <c r="D7" s="207"/>
    </row>
    <row r="8" spans="1:20" s="192" customFormat="1" x14ac:dyDescent="0.2">
      <c r="B8" s="193"/>
      <c r="C8" s="231" t="s">
        <v>375</v>
      </c>
      <c r="D8" s="231"/>
      <c r="E8" s="232" t="s">
        <v>372</v>
      </c>
      <c r="F8" s="230" t="str">
        <f>N15</f>
        <v>Não</v>
      </c>
    </row>
    <row r="9" spans="1:20" s="192" customFormat="1" x14ac:dyDescent="0.2">
      <c r="B9" s="193"/>
      <c r="C9" s="231"/>
      <c r="D9" s="231"/>
      <c r="E9" s="232" t="s">
        <v>373</v>
      </c>
      <c r="F9" s="230" t="str">
        <f>N23</f>
        <v>Não</v>
      </c>
    </row>
    <row r="10" spans="1:20" s="192" customFormat="1" x14ac:dyDescent="0.2">
      <c r="B10" s="193"/>
      <c r="C10" s="231"/>
      <c r="D10" s="231"/>
      <c r="E10" s="232" t="s">
        <v>374</v>
      </c>
      <c r="F10" s="230" t="str">
        <f>N30</f>
        <v>Não</v>
      </c>
    </row>
    <row r="11" spans="1:20" s="192" customFormat="1" x14ac:dyDescent="0.2">
      <c r="B11" s="193"/>
      <c r="C11" s="357" t="s">
        <v>370</v>
      </c>
      <c r="D11" s="357"/>
      <c r="E11" s="357"/>
      <c r="F11" s="230" t="str">
        <f>IF(AND(F8="Sim",F9="Sim", F10="Sim"), "Sim", "Não")</f>
        <v>Não</v>
      </c>
    </row>
    <row r="12" spans="1:20" s="192" customFormat="1" x14ac:dyDescent="0.2">
      <c r="D12" s="207"/>
    </row>
    <row r="13" spans="1:20" s="169" customFormat="1" x14ac:dyDescent="0.2">
      <c r="A13" s="192"/>
      <c r="B13" s="192"/>
      <c r="C13" s="192"/>
      <c r="D13" s="350" t="s">
        <v>53</v>
      </c>
      <c r="E13" s="350"/>
      <c r="F13" s="350"/>
      <c r="G13" s="350" t="s">
        <v>25</v>
      </c>
      <c r="H13" s="350"/>
      <c r="I13" s="350"/>
      <c r="J13" s="350" t="str">
        <f>'1.Identificação '!L27</f>
        <v>Anexo Comprovativo</v>
      </c>
      <c r="K13" s="353" t="s">
        <v>335</v>
      </c>
      <c r="L13" s="354"/>
      <c r="M13" s="354"/>
      <c r="N13" s="355"/>
      <c r="O13" s="192"/>
      <c r="P13" s="192"/>
      <c r="Q13" s="192"/>
      <c r="R13" s="192"/>
      <c r="S13" s="192"/>
      <c r="T13" s="192"/>
    </row>
    <row r="14" spans="1:20" s="171" customFormat="1" ht="51.95" customHeight="1" x14ac:dyDescent="0.25">
      <c r="A14" s="194"/>
      <c r="B14" s="194"/>
      <c r="C14" s="236" t="s">
        <v>377</v>
      </c>
      <c r="D14" s="350"/>
      <c r="E14" s="350"/>
      <c r="F14" s="350"/>
      <c r="G14" s="350"/>
      <c r="H14" s="350"/>
      <c r="I14" s="350"/>
      <c r="J14" s="350"/>
      <c r="K14" s="154" t="s">
        <v>340</v>
      </c>
      <c r="L14" s="152" t="s">
        <v>371</v>
      </c>
      <c r="M14" s="152" t="s">
        <v>306</v>
      </c>
      <c r="N14" s="152" t="s">
        <v>349</v>
      </c>
      <c r="O14" s="194"/>
      <c r="P14" s="194"/>
      <c r="Q14" s="194"/>
      <c r="R14" s="194"/>
      <c r="S14" s="194"/>
      <c r="T14" s="194"/>
    </row>
    <row r="15" spans="1:20" s="172" customFormat="1" x14ac:dyDescent="0.25">
      <c r="A15" s="196"/>
      <c r="B15" s="196"/>
      <c r="C15" s="235"/>
      <c r="D15" s="356">
        <f>'1.Identificação '!C29</f>
        <v>0</v>
      </c>
      <c r="E15" s="356"/>
      <c r="F15" s="356"/>
      <c r="G15" s="356">
        <f>'1.Identificação '!F29</f>
        <v>0</v>
      </c>
      <c r="H15" s="356"/>
      <c r="I15" s="356"/>
      <c r="J15" s="173">
        <f>'1.Identificação '!L29</f>
        <v>0</v>
      </c>
      <c r="K15" s="155" t="str">
        <f>'1.Identificação '!M29</f>
        <v>Escolher</v>
      </c>
      <c r="L15" s="206">
        <f>COUNTIF(K15,"Validado")</f>
        <v>0</v>
      </c>
      <c r="M15" s="155">
        <f>'1.Identificação '!N29</f>
        <v>0</v>
      </c>
      <c r="N15" s="191" t="str" cm="1">
        <f t="array" ref="N15">_xlfn.IFS(L15&gt;0,"Sim",L15&lt;1,"Não")</f>
        <v>Não</v>
      </c>
      <c r="O15" s="196"/>
      <c r="P15" s="196"/>
      <c r="Q15" s="196"/>
      <c r="R15" s="196"/>
      <c r="S15" s="196"/>
      <c r="T15" s="196"/>
    </row>
    <row r="16" spans="1:20" s="172" customFormat="1" x14ac:dyDescent="0.25">
      <c r="A16" s="196"/>
      <c r="B16" s="196"/>
      <c r="C16" s="195"/>
      <c r="D16" s="350" t="s">
        <v>301</v>
      </c>
      <c r="E16" s="350"/>
      <c r="F16" s="350"/>
      <c r="G16" s="350"/>
      <c r="H16" s="350"/>
      <c r="I16" s="170" t="s">
        <v>26</v>
      </c>
      <c r="J16" s="201"/>
      <c r="K16" s="196"/>
      <c r="L16" s="196"/>
      <c r="M16" s="201"/>
      <c r="N16" s="196"/>
      <c r="O16" s="196"/>
      <c r="P16" s="196"/>
      <c r="Q16" s="196"/>
      <c r="R16" s="196"/>
      <c r="S16" s="196"/>
      <c r="T16" s="196"/>
    </row>
    <row r="17" spans="1:20" s="172" customFormat="1" x14ac:dyDescent="0.25">
      <c r="A17" s="196"/>
      <c r="B17" s="196"/>
      <c r="C17" s="195"/>
      <c r="D17" s="348">
        <f>'1.Identificação '!I29</f>
        <v>0</v>
      </c>
      <c r="E17" s="348"/>
      <c r="F17" s="348"/>
      <c r="G17" s="348"/>
      <c r="H17" s="348"/>
      <c r="I17" s="200">
        <f>'1.Identificação '!K29</f>
        <v>0</v>
      </c>
      <c r="J17" s="201"/>
      <c r="K17" s="196"/>
      <c r="L17" s="196"/>
      <c r="M17" s="201"/>
      <c r="N17" s="196"/>
      <c r="O17" s="196"/>
      <c r="P17" s="196"/>
      <c r="Q17" s="196"/>
      <c r="R17" s="196"/>
      <c r="S17" s="196"/>
      <c r="T17" s="196"/>
    </row>
    <row r="18" spans="1:20" s="175" customFormat="1" x14ac:dyDescent="0.2">
      <c r="A18" s="197"/>
      <c r="B18" s="197"/>
      <c r="C18" s="195"/>
      <c r="D18" s="201"/>
      <c r="E18" s="201"/>
      <c r="F18" s="201"/>
      <c r="G18" s="201"/>
      <c r="H18" s="201"/>
      <c r="I18" s="197"/>
      <c r="J18" s="202"/>
      <c r="K18" s="197"/>
      <c r="L18" s="197"/>
      <c r="M18" s="202"/>
      <c r="N18" s="197"/>
      <c r="O18" s="197"/>
      <c r="P18" s="197"/>
      <c r="Q18" s="197"/>
      <c r="R18" s="197"/>
      <c r="S18" s="197"/>
      <c r="T18" s="197"/>
    </row>
    <row r="19" spans="1:20" s="172" customFormat="1" x14ac:dyDescent="0.25">
      <c r="A19" s="196"/>
      <c r="B19" s="196"/>
      <c r="C19" s="198"/>
      <c r="D19" s="174"/>
      <c r="E19" s="174"/>
      <c r="F19" s="174"/>
      <c r="G19" s="174"/>
      <c r="H19" s="174"/>
      <c r="I19" s="349" t="s">
        <v>307</v>
      </c>
      <c r="J19" s="349"/>
      <c r="K19" s="346" t="s">
        <v>335</v>
      </c>
      <c r="L19" s="346"/>
      <c r="M19" s="346"/>
      <c r="N19" s="346"/>
      <c r="O19" s="196"/>
      <c r="P19" s="196"/>
      <c r="Q19" s="196"/>
      <c r="R19" s="196"/>
      <c r="S19" s="196"/>
      <c r="T19" s="196"/>
    </row>
    <row r="20" spans="1:20" s="172" customFormat="1" ht="89.25" x14ac:dyDescent="0.25">
      <c r="A20" s="196"/>
      <c r="B20" s="196"/>
      <c r="C20" s="198"/>
      <c r="D20" s="176" t="s">
        <v>29</v>
      </c>
      <c r="E20" s="176" t="s">
        <v>30</v>
      </c>
      <c r="F20" s="347" t="s">
        <v>6</v>
      </c>
      <c r="G20" s="347"/>
      <c r="H20" s="176" t="s">
        <v>34</v>
      </c>
      <c r="I20" s="153" t="s">
        <v>356</v>
      </c>
      <c r="J20" s="153" t="s">
        <v>4</v>
      </c>
      <c r="K20" s="221" t="s">
        <v>334</v>
      </c>
      <c r="L20" s="152" t="s">
        <v>376</v>
      </c>
      <c r="M20" s="152" t="s">
        <v>306</v>
      </c>
      <c r="N20" s="152" t="s">
        <v>349</v>
      </c>
      <c r="O20" s="196"/>
      <c r="P20" s="196"/>
      <c r="Q20" s="196"/>
      <c r="R20" s="196"/>
      <c r="S20" s="196"/>
      <c r="T20" s="196"/>
    </row>
    <row r="21" spans="1:20" s="172" customFormat="1" x14ac:dyDescent="0.25">
      <c r="A21" s="196"/>
      <c r="B21" s="196"/>
      <c r="C21" s="198"/>
      <c r="D21" s="176"/>
      <c r="E21" s="176"/>
      <c r="F21" s="347"/>
      <c r="G21" s="347"/>
      <c r="H21" s="177"/>
      <c r="I21" s="211"/>
      <c r="J21" s="153"/>
      <c r="K21" s="154"/>
      <c r="L21" s="154"/>
      <c r="M21" s="178"/>
      <c r="N21" s="154"/>
      <c r="O21" s="196"/>
      <c r="P21" s="196"/>
      <c r="Q21" s="196"/>
      <c r="R21" s="196"/>
      <c r="S21" s="196"/>
      <c r="T21" s="196"/>
    </row>
    <row r="22" spans="1:20" s="172" customFormat="1" x14ac:dyDescent="0.25">
      <c r="A22" s="196"/>
      <c r="B22" s="196"/>
      <c r="C22" s="198"/>
      <c r="D22" s="176" t="s">
        <v>57</v>
      </c>
      <c r="E22" s="176" t="s">
        <v>58</v>
      </c>
      <c r="F22" s="347" t="s">
        <v>59</v>
      </c>
      <c r="G22" s="347"/>
      <c r="H22" s="176" t="s">
        <v>60</v>
      </c>
      <c r="I22" s="153" t="s">
        <v>62</v>
      </c>
      <c r="J22" s="153" t="s">
        <v>174</v>
      </c>
      <c r="K22" s="152" t="s">
        <v>308</v>
      </c>
      <c r="L22" s="152" t="s">
        <v>309</v>
      </c>
      <c r="M22" s="152" t="s">
        <v>310</v>
      </c>
      <c r="N22" s="152" t="s">
        <v>311</v>
      </c>
      <c r="O22" s="196"/>
      <c r="P22" s="196"/>
      <c r="Q22" s="196"/>
      <c r="R22" s="196"/>
      <c r="S22" s="196"/>
      <c r="T22" s="196"/>
    </row>
    <row r="23" spans="1:20" s="172" customFormat="1" ht="102" customHeight="1" x14ac:dyDescent="0.25">
      <c r="A23" s="196"/>
      <c r="B23" s="196"/>
      <c r="C23" s="234" t="s">
        <v>378</v>
      </c>
      <c r="D23" s="326" t="s">
        <v>256</v>
      </c>
      <c r="E23" s="179" t="s">
        <v>40</v>
      </c>
      <c r="F23" s="327" t="s">
        <v>254</v>
      </c>
      <c r="G23" s="327">
        <v>0.25</v>
      </c>
      <c r="H23" s="180" t="s">
        <v>137</v>
      </c>
      <c r="I23" s="181">
        <f>'6. Comp. Org.'!I18</f>
        <v>0</v>
      </c>
      <c r="J23" s="182">
        <f>'6. Comp. Org.'!L18</f>
        <v>0</v>
      </c>
      <c r="K23" s="155">
        <f>'6. Comp. Org.'!N18</f>
        <v>0</v>
      </c>
      <c r="L23" s="155"/>
      <c r="M23" s="155">
        <f>'6. Comp. Org.'!Q18</f>
        <v>0</v>
      </c>
      <c r="N23" s="360" t="str" cm="1">
        <f t="array" ref="N23">_xlfn.IFS(L26&gt;0,"Sim",L26&lt;1,"Não")</f>
        <v>Não</v>
      </c>
      <c r="O23" s="196"/>
      <c r="P23" s="196"/>
      <c r="Q23" s="196"/>
      <c r="R23" s="196"/>
      <c r="S23" s="196"/>
      <c r="T23" s="196"/>
    </row>
    <row r="24" spans="1:20" s="172" customFormat="1" ht="66.599999999999994" customHeight="1" x14ac:dyDescent="0.25">
      <c r="A24" s="196"/>
      <c r="B24" s="196"/>
      <c r="C24" s="235"/>
      <c r="D24" s="326"/>
      <c r="E24" s="179" t="s">
        <v>329</v>
      </c>
      <c r="F24" s="327" t="s">
        <v>138</v>
      </c>
      <c r="G24" s="327">
        <v>0.75</v>
      </c>
      <c r="H24" s="180" t="s">
        <v>137</v>
      </c>
      <c r="I24" s="181">
        <f>'6. Comp. Org.'!I19</f>
        <v>0</v>
      </c>
      <c r="J24" s="182">
        <f>'6. Comp. Org.'!L19</f>
        <v>0</v>
      </c>
      <c r="K24" s="155">
        <f>'6. Comp. Org.'!N19</f>
        <v>0</v>
      </c>
      <c r="L24" s="155"/>
      <c r="M24" s="155">
        <f>'6. Comp. Org.'!Q19</f>
        <v>0</v>
      </c>
      <c r="N24" s="361"/>
      <c r="O24" s="196"/>
      <c r="P24" s="196"/>
      <c r="Q24" s="196"/>
      <c r="R24" s="196"/>
      <c r="S24" s="196"/>
      <c r="T24" s="196"/>
    </row>
    <row r="25" spans="1:20" s="172" customFormat="1" ht="65.099999999999994" customHeight="1" x14ac:dyDescent="0.25">
      <c r="A25" s="196"/>
      <c r="B25" s="196"/>
      <c r="C25" s="235"/>
      <c r="D25" s="326"/>
      <c r="E25" s="179" t="s">
        <v>1</v>
      </c>
      <c r="F25" s="327" t="s">
        <v>139</v>
      </c>
      <c r="G25" s="327">
        <v>0.25</v>
      </c>
      <c r="H25" s="180" t="s">
        <v>137</v>
      </c>
      <c r="I25" s="181">
        <f>'6. Comp. Org.'!I20</f>
        <v>0</v>
      </c>
      <c r="J25" s="182">
        <f>'6. Comp. Org.'!L20</f>
        <v>0</v>
      </c>
      <c r="K25" s="155">
        <f>'6. Comp. Org.'!N20</f>
        <v>0</v>
      </c>
      <c r="L25" s="155"/>
      <c r="M25" s="155">
        <f>'6. Comp. Org.'!Q20</f>
        <v>0</v>
      </c>
      <c r="N25" s="361"/>
      <c r="O25" s="196"/>
      <c r="P25" s="196"/>
      <c r="Q25" s="196"/>
      <c r="R25" s="196"/>
      <c r="S25" s="196"/>
      <c r="T25" s="196"/>
    </row>
    <row r="26" spans="1:20" s="172" customFormat="1" x14ac:dyDescent="0.25">
      <c r="A26" s="196"/>
      <c r="B26" s="196"/>
      <c r="C26" s="198"/>
      <c r="D26" s="174"/>
      <c r="H26" s="223" t="s">
        <v>333</v>
      </c>
      <c r="I26" s="224">
        <f>SUM(I23:I25)</f>
        <v>0</v>
      </c>
      <c r="J26" s="225"/>
      <c r="K26" s="152">
        <f>SUM(K23:K25)</f>
        <v>0</v>
      </c>
      <c r="L26" s="152" cm="1">
        <f t="array" ref="L26">_xlfn.IFS(K26&gt;0,"1",K26&lt;2,0)</f>
        <v>0</v>
      </c>
      <c r="M26" s="154"/>
      <c r="N26" s="362"/>
      <c r="O26" s="196"/>
      <c r="P26" s="196"/>
      <c r="Q26" s="196"/>
      <c r="R26" s="196"/>
      <c r="S26" s="196"/>
      <c r="T26" s="196"/>
    </row>
    <row r="27" spans="1:20" s="172" customFormat="1" ht="25.5" x14ac:dyDescent="0.25">
      <c r="A27" s="196"/>
      <c r="B27" s="196"/>
      <c r="C27" s="233" t="s">
        <v>379</v>
      </c>
      <c r="D27" s="174"/>
      <c r="O27" s="196"/>
      <c r="P27" s="196"/>
      <c r="Q27" s="196"/>
      <c r="R27" s="196"/>
      <c r="S27" s="196"/>
      <c r="T27" s="196"/>
    </row>
    <row r="28" spans="1:20" s="172" customFormat="1" ht="89.25" x14ac:dyDescent="0.25">
      <c r="A28" s="196"/>
      <c r="B28" s="196"/>
      <c r="C28" s="196"/>
      <c r="D28" s="156" t="s">
        <v>171</v>
      </c>
      <c r="E28" s="156" t="s">
        <v>7</v>
      </c>
      <c r="F28" s="332" t="s">
        <v>355</v>
      </c>
      <c r="G28" s="333"/>
      <c r="H28" s="156" t="s">
        <v>9</v>
      </c>
      <c r="I28" s="153" t="s">
        <v>357</v>
      </c>
      <c r="J28" s="153" t="s">
        <v>4</v>
      </c>
      <c r="K28" s="152" t="s">
        <v>334</v>
      </c>
      <c r="L28" s="152" t="s">
        <v>376</v>
      </c>
      <c r="M28" s="152" t="s">
        <v>306</v>
      </c>
      <c r="N28" s="210" t="s">
        <v>349</v>
      </c>
      <c r="O28" s="196"/>
      <c r="P28" s="196"/>
      <c r="Q28" s="196"/>
      <c r="R28" s="196"/>
      <c r="S28" s="196"/>
      <c r="T28" s="196"/>
    </row>
    <row r="29" spans="1:20" s="172" customFormat="1" x14ac:dyDescent="0.25">
      <c r="A29" s="196"/>
      <c r="B29" s="196"/>
      <c r="C29" s="196"/>
      <c r="D29" s="183" t="s">
        <v>37</v>
      </c>
      <c r="E29" s="183" t="s">
        <v>58</v>
      </c>
      <c r="F29" s="334" t="s">
        <v>59</v>
      </c>
      <c r="G29" s="335"/>
      <c r="H29" s="156" t="s">
        <v>60</v>
      </c>
      <c r="I29" s="153" t="s">
        <v>62</v>
      </c>
      <c r="J29" s="153" t="s">
        <v>62</v>
      </c>
      <c r="K29" s="152" t="s">
        <v>308</v>
      </c>
      <c r="L29" s="152" t="s">
        <v>57</v>
      </c>
      <c r="M29" s="152" t="s">
        <v>310</v>
      </c>
      <c r="N29" s="152" t="s">
        <v>311</v>
      </c>
      <c r="O29" s="196"/>
      <c r="P29" s="196"/>
      <c r="Q29" s="196"/>
      <c r="R29" s="196"/>
      <c r="S29" s="196"/>
      <c r="T29" s="196"/>
    </row>
    <row r="30" spans="1:20" s="172" customFormat="1" ht="15.95" customHeight="1" x14ac:dyDescent="0.25">
      <c r="A30" s="196"/>
      <c r="B30" s="196"/>
      <c r="C30" s="384" t="s">
        <v>341</v>
      </c>
      <c r="D30" s="379" t="s">
        <v>354</v>
      </c>
      <c r="E30" s="184" t="s">
        <v>33</v>
      </c>
      <c r="F30" s="336" t="s">
        <v>96</v>
      </c>
      <c r="G30" s="337"/>
      <c r="H30" s="185" t="s">
        <v>63</v>
      </c>
      <c r="I30" s="186">
        <f>'4. Comp. Téc.-Cient.'!I14</f>
        <v>0</v>
      </c>
      <c r="J30" s="186">
        <f>'4. Comp. Téc.-Cient.'!L14</f>
        <v>0</v>
      </c>
      <c r="K30" s="160">
        <f>'4. Comp. Téc.-Cient.'!N14</f>
        <v>0</v>
      </c>
      <c r="L30" s="160"/>
      <c r="M30" s="160">
        <f>'4. Comp. Téc.-Cient.'!Q14</f>
        <v>0</v>
      </c>
      <c r="N30" s="368" t="str" cm="1">
        <f t="array" ref="N30">_xlfn.IFS(L59&gt;1,"Sim",L59&lt;2,"Não")</f>
        <v>Não</v>
      </c>
      <c r="O30" s="196"/>
      <c r="P30" s="196"/>
      <c r="Q30" s="196"/>
      <c r="R30" s="196"/>
      <c r="S30" s="196"/>
      <c r="T30" s="196"/>
    </row>
    <row r="31" spans="1:20" s="171" customFormat="1" x14ac:dyDescent="0.25">
      <c r="A31" s="196"/>
      <c r="B31" s="196"/>
      <c r="C31" s="384"/>
      <c r="D31" s="380"/>
      <c r="E31" s="184" t="s">
        <v>82</v>
      </c>
      <c r="F31" s="336" t="s">
        <v>97</v>
      </c>
      <c r="G31" s="337"/>
      <c r="H31" s="185" t="s">
        <v>63</v>
      </c>
      <c r="I31" s="186">
        <f>'4. Comp. Téc.-Cient.'!I15</f>
        <v>0</v>
      </c>
      <c r="J31" s="186">
        <f>'4. Comp. Téc.-Cient.'!L15</f>
        <v>0</v>
      </c>
      <c r="K31" s="160">
        <f>'4. Comp. Téc.-Cient.'!N15</f>
        <v>0</v>
      </c>
      <c r="L31" s="160"/>
      <c r="M31" s="160">
        <f>'4. Comp. Téc.-Cient.'!Q15</f>
        <v>0</v>
      </c>
      <c r="N31" s="369"/>
      <c r="O31" s="194"/>
      <c r="P31" s="194"/>
      <c r="Q31" s="194"/>
      <c r="R31" s="194"/>
      <c r="S31" s="194"/>
      <c r="T31" s="194"/>
    </row>
    <row r="32" spans="1:20" s="171" customFormat="1" x14ac:dyDescent="0.25">
      <c r="A32" s="196"/>
      <c r="B32" s="196"/>
      <c r="C32" s="384"/>
      <c r="D32" s="380"/>
      <c r="E32" s="295"/>
      <c r="F32" s="343" t="s">
        <v>360</v>
      </c>
      <c r="G32" s="344"/>
      <c r="H32" s="344"/>
      <c r="I32" s="344"/>
      <c r="J32" s="345"/>
      <c r="K32" s="160">
        <f>K30+K31</f>
        <v>0</v>
      </c>
      <c r="L32" s="160" t="str" cm="1">
        <f t="array" ref="L32">_xlfn.IFS(K32&gt;1,"1",K32&lt;2,"0")</f>
        <v>0</v>
      </c>
      <c r="M32" s="160"/>
      <c r="N32" s="369"/>
      <c r="O32" s="194"/>
      <c r="P32" s="194"/>
      <c r="Q32" s="194"/>
      <c r="R32" s="194"/>
      <c r="S32" s="194"/>
      <c r="T32" s="194"/>
    </row>
    <row r="33" spans="1:20" s="171" customFormat="1" x14ac:dyDescent="0.25">
      <c r="A33" s="196"/>
      <c r="B33" s="196"/>
      <c r="C33" s="386" t="s">
        <v>342</v>
      </c>
      <c r="D33" s="380"/>
      <c r="E33" s="184" t="s">
        <v>64</v>
      </c>
      <c r="F33" s="341" t="s">
        <v>98</v>
      </c>
      <c r="G33" s="342"/>
      <c r="H33" s="187" t="s">
        <v>71</v>
      </c>
      <c r="I33" s="181">
        <f>'4. Comp. Téc.-Cient.'!I16</f>
        <v>0</v>
      </c>
      <c r="J33" s="181">
        <f>'4. Comp. Téc.-Cient.'!L16</f>
        <v>0</v>
      </c>
      <c r="K33" s="203">
        <f>'4. Comp. Téc.-Cient.'!N16</f>
        <v>0</v>
      </c>
      <c r="L33" s="155"/>
      <c r="M33" s="155">
        <f>'4. Comp. Téc.-Cient.'!Q16</f>
        <v>0</v>
      </c>
      <c r="N33" s="369"/>
      <c r="O33" s="194"/>
      <c r="P33" s="194"/>
      <c r="Q33" s="194"/>
      <c r="R33" s="194"/>
      <c r="S33" s="194"/>
      <c r="T33" s="194"/>
    </row>
    <row r="34" spans="1:20" s="171" customFormat="1" x14ac:dyDescent="0.25">
      <c r="A34" s="196"/>
      <c r="B34" s="196"/>
      <c r="C34" s="386"/>
      <c r="D34" s="380"/>
      <c r="E34" s="184" t="s">
        <v>65</v>
      </c>
      <c r="F34" s="341" t="s">
        <v>99</v>
      </c>
      <c r="G34" s="342"/>
      <c r="H34" s="187" t="s">
        <v>71</v>
      </c>
      <c r="I34" s="181">
        <f>'4. Comp. Téc.-Cient.'!I17</f>
        <v>0</v>
      </c>
      <c r="J34" s="181">
        <f>'4. Comp. Téc.-Cient.'!L17</f>
        <v>0</v>
      </c>
      <c r="K34" s="203">
        <f>'4. Comp. Téc.-Cient.'!N17</f>
        <v>0</v>
      </c>
      <c r="L34" s="155"/>
      <c r="M34" s="155">
        <f>'4. Comp. Téc.-Cient.'!Q17</f>
        <v>0</v>
      </c>
      <c r="N34" s="369"/>
      <c r="O34" s="194"/>
      <c r="P34" s="194"/>
      <c r="Q34" s="194"/>
      <c r="R34" s="194"/>
      <c r="S34" s="194"/>
      <c r="T34" s="194"/>
    </row>
    <row r="35" spans="1:20" s="171" customFormat="1" x14ac:dyDescent="0.25">
      <c r="A35" s="196"/>
      <c r="B35" s="196"/>
      <c r="C35" s="386"/>
      <c r="D35" s="380"/>
      <c r="E35" s="296"/>
      <c r="F35" s="329" t="s">
        <v>362</v>
      </c>
      <c r="G35" s="330"/>
      <c r="H35" s="330"/>
      <c r="I35" s="330"/>
      <c r="J35" s="331"/>
      <c r="K35" s="203">
        <f>K33+K34</f>
        <v>0</v>
      </c>
      <c r="L35" s="155" t="str" cm="1">
        <f t="array" ref="L35">_xlfn.IFS(K35&gt;3,"1",K35&lt;4,"0")</f>
        <v>0</v>
      </c>
      <c r="M35" s="155"/>
      <c r="N35" s="369"/>
      <c r="O35" s="194"/>
      <c r="P35" s="194"/>
      <c r="Q35" s="194"/>
      <c r="R35" s="194"/>
      <c r="S35" s="194"/>
      <c r="T35" s="194"/>
    </row>
    <row r="36" spans="1:20" s="171" customFormat="1" x14ac:dyDescent="0.25">
      <c r="A36" s="196"/>
      <c r="B36" s="196"/>
      <c r="C36" s="385" t="s">
        <v>343</v>
      </c>
      <c r="D36" s="380"/>
      <c r="E36" s="338" t="s">
        <v>66</v>
      </c>
      <c r="F36" s="340" t="s">
        <v>330</v>
      </c>
      <c r="G36" s="340"/>
      <c r="H36" s="185" t="s">
        <v>38</v>
      </c>
      <c r="I36" s="186">
        <f>'4. Comp. Téc.-Cient.'!I18</f>
        <v>0</v>
      </c>
      <c r="J36" s="186">
        <f>'4. Comp. Téc.-Cient.'!L18</f>
        <v>0</v>
      </c>
      <c r="K36" s="160">
        <f>'4. Comp. Téc.-Cient.'!N10</f>
        <v>0</v>
      </c>
      <c r="L36" s="160"/>
      <c r="M36" s="160">
        <f>'4. Comp. Téc.-Cient.'!Q18</f>
        <v>0</v>
      </c>
      <c r="N36" s="369"/>
      <c r="O36" s="194"/>
      <c r="P36" s="194"/>
      <c r="Q36" s="194"/>
      <c r="R36" s="194"/>
      <c r="S36" s="194"/>
      <c r="T36" s="194"/>
    </row>
    <row r="37" spans="1:20" s="171" customFormat="1" ht="24.95" customHeight="1" x14ac:dyDescent="0.25">
      <c r="A37" s="196"/>
      <c r="B37" s="196"/>
      <c r="C37" s="372"/>
      <c r="D37" s="380"/>
      <c r="E37" s="339"/>
      <c r="F37" s="343" t="s">
        <v>361</v>
      </c>
      <c r="G37" s="344"/>
      <c r="H37" s="344"/>
      <c r="I37" s="344"/>
      <c r="J37" s="345"/>
      <c r="K37" s="160">
        <f>K36</f>
        <v>0</v>
      </c>
      <c r="L37" s="160" t="str" cm="1">
        <f t="array" ref="L37">_xlfn.IFS(K37&gt;4,"1",K37&lt;5,"0")</f>
        <v>0</v>
      </c>
      <c r="M37" s="160"/>
      <c r="N37" s="369"/>
      <c r="O37" s="194"/>
      <c r="P37" s="194"/>
      <c r="Q37" s="194"/>
      <c r="R37" s="194"/>
      <c r="S37" s="194"/>
      <c r="T37" s="194"/>
    </row>
    <row r="38" spans="1:20" s="171" customFormat="1" x14ac:dyDescent="0.25">
      <c r="A38" s="196"/>
      <c r="B38" s="196"/>
      <c r="C38" s="373" t="s">
        <v>344</v>
      </c>
      <c r="D38" s="380"/>
      <c r="E38" s="184" t="s">
        <v>315</v>
      </c>
      <c r="F38" s="341" t="s">
        <v>111</v>
      </c>
      <c r="G38" s="342"/>
      <c r="H38" s="187" t="s">
        <v>38</v>
      </c>
      <c r="I38" s="181">
        <f>'4. Comp. Téc.-Cient.'!I19</f>
        <v>0</v>
      </c>
      <c r="J38" s="181">
        <f>'4. Comp. Téc.-Cient.'!L19</f>
        <v>0</v>
      </c>
      <c r="K38" s="203">
        <f>'4. Comp. Téc.-Cient.'!N19</f>
        <v>0</v>
      </c>
      <c r="L38" s="155"/>
      <c r="M38" s="155">
        <f>'4. Comp. Téc.-Cient.'!Q19</f>
        <v>0</v>
      </c>
      <c r="N38" s="369"/>
      <c r="O38" s="194"/>
      <c r="P38" s="194"/>
      <c r="Q38" s="194"/>
      <c r="R38" s="194"/>
      <c r="S38" s="194"/>
      <c r="T38" s="194"/>
    </row>
    <row r="39" spans="1:20" s="171" customFormat="1" x14ac:dyDescent="0.25">
      <c r="A39" s="196"/>
      <c r="B39" s="196"/>
      <c r="C39" s="374"/>
      <c r="D39" s="380"/>
      <c r="E39" s="184" t="s">
        <v>399</v>
      </c>
      <c r="F39" s="341" t="s">
        <v>111</v>
      </c>
      <c r="G39" s="342"/>
      <c r="H39" s="187" t="s">
        <v>38</v>
      </c>
      <c r="I39" s="181">
        <f>'4. Comp. Téc.-Cient.'!I21</f>
        <v>0</v>
      </c>
      <c r="J39" s="181">
        <f>'4. Comp. Téc.-Cient.'!L21</f>
        <v>0</v>
      </c>
      <c r="K39" s="203">
        <f>'4. Comp. Téc.-Cient.'!N21</f>
        <v>0</v>
      </c>
      <c r="L39" s="155"/>
      <c r="M39" s="155">
        <f>'4. Comp. Téc.-Cient.'!Q21</f>
        <v>0</v>
      </c>
      <c r="N39" s="369"/>
      <c r="O39" s="194"/>
      <c r="P39" s="194"/>
      <c r="Q39" s="194"/>
      <c r="R39" s="194"/>
      <c r="S39" s="194"/>
      <c r="T39" s="194"/>
    </row>
    <row r="40" spans="1:20" s="171" customFormat="1" x14ac:dyDescent="0.25">
      <c r="A40" s="196"/>
      <c r="B40" s="196"/>
      <c r="C40" s="375"/>
      <c r="D40" s="381"/>
      <c r="E40" s="295"/>
      <c r="F40" s="329" t="s">
        <v>364</v>
      </c>
      <c r="G40" s="330"/>
      <c r="H40" s="330"/>
      <c r="I40" s="330"/>
      <c r="J40" s="331"/>
      <c r="K40" s="206">
        <f>K38+K39</f>
        <v>0</v>
      </c>
      <c r="L40" s="155" t="str" cm="1">
        <f t="array" ref="L40">_xlfn.IFS(K40&gt;9,"1",K40&lt;10,"0")</f>
        <v>0</v>
      </c>
      <c r="M40" s="155"/>
      <c r="N40" s="369"/>
      <c r="O40" s="194"/>
      <c r="P40" s="194"/>
      <c r="Q40" s="194"/>
      <c r="R40" s="194"/>
      <c r="S40" s="194"/>
      <c r="T40" s="194"/>
    </row>
    <row r="41" spans="1:20" s="171" customFormat="1" ht="25.5" x14ac:dyDescent="0.25">
      <c r="A41" s="196"/>
      <c r="B41" s="196"/>
      <c r="C41" s="371" t="s">
        <v>345</v>
      </c>
      <c r="D41" s="376" t="s">
        <v>191</v>
      </c>
      <c r="E41" s="184" t="s">
        <v>400</v>
      </c>
      <c r="F41" s="340" t="s">
        <v>189</v>
      </c>
      <c r="G41" s="340"/>
      <c r="H41" s="188" t="s">
        <v>353</v>
      </c>
      <c r="I41" s="186">
        <f>'4. Comp. Téc.-Cient.'!I65</f>
        <v>0</v>
      </c>
      <c r="J41" s="186">
        <f>'4. Comp. Téc.-Cient.'!L65</f>
        <v>0</v>
      </c>
      <c r="K41" s="161">
        <f>'4. Comp. Téc.-Cient.'!N65</f>
        <v>0</v>
      </c>
      <c r="L41" s="161"/>
      <c r="M41" s="161">
        <f>'4. Comp. Téc.-Cient.'!Q65</f>
        <v>0</v>
      </c>
      <c r="N41" s="369"/>
      <c r="O41" s="194"/>
      <c r="P41" s="194"/>
      <c r="Q41" s="194"/>
      <c r="R41" s="194"/>
      <c r="S41" s="194"/>
      <c r="T41" s="194"/>
    </row>
    <row r="42" spans="1:20" s="171" customFormat="1" x14ac:dyDescent="0.25">
      <c r="A42" s="196"/>
      <c r="B42" s="196"/>
      <c r="C42" s="372"/>
      <c r="D42" s="377"/>
      <c r="E42" s="295"/>
      <c r="F42" s="343" t="s">
        <v>365</v>
      </c>
      <c r="G42" s="344"/>
      <c r="H42" s="344"/>
      <c r="I42" s="344"/>
      <c r="J42" s="345"/>
      <c r="K42" s="215">
        <f>K41</f>
        <v>0</v>
      </c>
      <c r="L42" s="161" t="str" cm="1">
        <f t="array" ref="L42">_xlfn.IFS(K42&gt;0,"1",K42&lt;1,"0")</f>
        <v>0</v>
      </c>
      <c r="M42" s="161"/>
      <c r="N42" s="369"/>
      <c r="O42" s="194"/>
      <c r="P42" s="194"/>
      <c r="Q42" s="194"/>
      <c r="R42" s="194"/>
      <c r="S42" s="194"/>
      <c r="T42" s="194"/>
    </row>
    <row r="43" spans="1:20" s="171" customFormat="1" x14ac:dyDescent="0.25">
      <c r="A43" s="196"/>
      <c r="B43" s="196"/>
      <c r="C43" s="373" t="s">
        <v>380</v>
      </c>
      <c r="D43" s="377"/>
      <c r="E43" s="184" t="s">
        <v>209</v>
      </c>
      <c r="F43" s="367" t="s">
        <v>331</v>
      </c>
      <c r="G43" s="367"/>
      <c r="H43" s="189" t="s">
        <v>332</v>
      </c>
      <c r="I43" s="189">
        <f>'4. Comp. Téc.-Cient.'!I58</f>
        <v>0</v>
      </c>
      <c r="J43" s="162">
        <f>'4. Comp. Téc.-Cient.'!L58</f>
        <v>0</v>
      </c>
      <c r="K43" s="162">
        <f>'4. Comp. Téc.-Cient.'!N58</f>
        <v>0</v>
      </c>
      <c r="L43" s="162"/>
      <c r="M43" s="162">
        <f>'4. Comp. Téc.-Cient.'!Q58</f>
        <v>0</v>
      </c>
      <c r="N43" s="369"/>
      <c r="O43" s="194"/>
      <c r="P43" s="194"/>
      <c r="Q43" s="194"/>
      <c r="R43" s="194"/>
      <c r="S43" s="194"/>
      <c r="T43" s="194"/>
    </row>
    <row r="44" spans="1:20" s="171" customFormat="1" ht="39.6" customHeight="1" x14ac:dyDescent="0.25">
      <c r="A44" s="196"/>
      <c r="B44" s="196"/>
      <c r="C44" s="375"/>
      <c r="D44" s="378"/>
      <c r="E44" s="295"/>
      <c r="F44" s="329" t="s">
        <v>366</v>
      </c>
      <c r="G44" s="330"/>
      <c r="H44" s="330"/>
      <c r="I44" s="330"/>
      <c r="J44" s="331"/>
      <c r="K44" s="214">
        <f>K43</f>
        <v>0</v>
      </c>
      <c r="L44" s="162" t="str" cm="1">
        <f t="array" ref="L44">_xlfn.IFS(K44&gt;4,"1",K44&lt;5,"0")</f>
        <v>0</v>
      </c>
      <c r="M44" s="162"/>
      <c r="N44" s="369"/>
      <c r="O44" s="194"/>
      <c r="P44" s="194"/>
      <c r="Q44" s="194"/>
      <c r="R44" s="194"/>
      <c r="S44" s="194"/>
      <c r="T44" s="194"/>
    </row>
    <row r="45" spans="1:20" s="171" customFormat="1" x14ac:dyDescent="0.25">
      <c r="A45" s="196"/>
      <c r="B45" s="196"/>
      <c r="C45" s="371" t="s">
        <v>346</v>
      </c>
      <c r="D45" s="382" t="s">
        <v>197</v>
      </c>
      <c r="E45" s="184" t="s">
        <v>402</v>
      </c>
      <c r="F45" s="340" t="s">
        <v>195</v>
      </c>
      <c r="G45" s="340"/>
      <c r="H45" s="188" t="s">
        <v>217</v>
      </c>
      <c r="I45" s="188">
        <f>'4. Comp. Téc.-Cient.'!I68</f>
        <v>0</v>
      </c>
      <c r="J45" s="161">
        <f>'4. Comp. Téc.-Cient.'!L68</f>
        <v>0</v>
      </c>
      <c r="K45" s="161">
        <f>'4. Comp. Téc.-Cient.'!N68</f>
        <v>0</v>
      </c>
      <c r="L45" s="161"/>
      <c r="M45" s="161">
        <f>'4. Comp. Téc.-Cient.'!Q68</f>
        <v>0</v>
      </c>
      <c r="N45" s="369"/>
      <c r="O45" s="194"/>
      <c r="P45" s="194"/>
      <c r="Q45" s="194"/>
      <c r="R45" s="194"/>
      <c r="S45" s="194"/>
      <c r="T45" s="194"/>
    </row>
    <row r="46" spans="1:20" s="171" customFormat="1" ht="27.95" customHeight="1" x14ac:dyDescent="0.25">
      <c r="A46" s="196"/>
      <c r="B46" s="196"/>
      <c r="C46" s="372"/>
      <c r="D46" s="383"/>
      <c r="E46" s="295"/>
      <c r="F46" s="343" t="s">
        <v>367</v>
      </c>
      <c r="G46" s="344"/>
      <c r="H46" s="344"/>
      <c r="I46" s="344"/>
      <c r="J46" s="345"/>
      <c r="K46" s="215">
        <f>K45</f>
        <v>0</v>
      </c>
      <c r="L46" s="161" t="str" cm="1">
        <f t="array" ref="L46">_xlfn.IFS(K46&gt;1.5,"1",K45&lt;2,"0")</f>
        <v>0</v>
      </c>
      <c r="M46" s="161"/>
      <c r="N46" s="369"/>
      <c r="O46" s="194"/>
      <c r="P46" s="194"/>
      <c r="Q46" s="194"/>
      <c r="R46" s="194"/>
      <c r="S46" s="194"/>
      <c r="T46" s="194"/>
    </row>
    <row r="47" spans="1:20" s="171" customFormat="1" ht="30.6" customHeight="1" x14ac:dyDescent="0.25">
      <c r="A47" s="196"/>
      <c r="B47" s="196"/>
      <c r="C47" s="373" t="s">
        <v>347</v>
      </c>
      <c r="D47" s="390" t="s">
        <v>363</v>
      </c>
      <c r="E47" s="184" t="s">
        <v>72</v>
      </c>
      <c r="F47" s="367" t="s">
        <v>290</v>
      </c>
      <c r="G47" s="367"/>
      <c r="H47" s="187" t="s">
        <v>127</v>
      </c>
      <c r="I47" s="189">
        <f>'4. Comp. Téc.-Cient.'!I25</f>
        <v>0</v>
      </c>
      <c r="J47" s="162">
        <f>'4. Comp. Téc.-Cient.'!L25</f>
        <v>0</v>
      </c>
      <c r="K47" s="162">
        <f>'4. Comp. Téc.-Cient.'!N25</f>
        <v>0</v>
      </c>
      <c r="L47" s="162"/>
      <c r="M47" s="162">
        <f>'4. Comp. Téc.-Cient.'!Q25</f>
        <v>0</v>
      </c>
      <c r="N47" s="369"/>
      <c r="O47" s="194"/>
      <c r="P47" s="194"/>
      <c r="Q47" s="194"/>
      <c r="R47" s="194"/>
      <c r="S47" s="194"/>
      <c r="T47" s="194"/>
    </row>
    <row r="48" spans="1:20" s="171" customFormat="1" ht="12.95" customHeight="1" x14ac:dyDescent="0.25">
      <c r="A48" s="196"/>
      <c r="B48" s="196"/>
      <c r="C48" s="374"/>
      <c r="D48" s="391"/>
      <c r="E48" s="184" t="s">
        <v>73</v>
      </c>
      <c r="F48" s="367" t="s">
        <v>288</v>
      </c>
      <c r="G48" s="367"/>
      <c r="H48" s="187" t="s">
        <v>127</v>
      </c>
      <c r="I48" s="189">
        <f>'4. Comp. Téc.-Cient.'!I26</f>
        <v>0</v>
      </c>
      <c r="J48" s="162">
        <f>'4. Comp. Téc.-Cient.'!L26</f>
        <v>0</v>
      </c>
      <c r="K48" s="162">
        <f>'4. Comp. Téc.-Cient.'!N26</f>
        <v>0</v>
      </c>
      <c r="L48" s="162"/>
      <c r="M48" s="162">
        <f>'4. Comp. Téc.-Cient.'!Q26</f>
        <v>0</v>
      </c>
      <c r="N48" s="369"/>
      <c r="O48" s="194"/>
      <c r="P48" s="194"/>
      <c r="Q48" s="194"/>
      <c r="R48" s="194"/>
      <c r="S48" s="194"/>
      <c r="T48" s="194"/>
    </row>
    <row r="49" spans="1:20" s="171" customFormat="1" x14ac:dyDescent="0.25">
      <c r="A49" s="196"/>
      <c r="B49" s="196"/>
      <c r="C49" s="374"/>
      <c r="D49" s="391"/>
      <c r="E49" s="184" t="s">
        <v>74</v>
      </c>
      <c r="F49" s="367" t="s">
        <v>289</v>
      </c>
      <c r="G49" s="367"/>
      <c r="H49" s="187" t="s">
        <v>127</v>
      </c>
      <c r="I49" s="189">
        <f>'4. Comp. Téc.-Cient.'!I27</f>
        <v>0</v>
      </c>
      <c r="J49" s="162">
        <f>'4. Comp. Téc.-Cient.'!L27</f>
        <v>0</v>
      </c>
      <c r="K49" s="162">
        <f>'4. Comp. Téc.-Cient.'!N27</f>
        <v>0</v>
      </c>
      <c r="L49" s="162"/>
      <c r="M49" s="162">
        <f>'4. Comp. Téc.-Cient.'!Q27</f>
        <v>0</v>
      </c>
      <c r="N49" s="369"/>
      <c r="O49" s="194"/>
      <c r="P49" s="194"/>
      <c r="Q49" s="194"/>
      <c r="R49" s="194"/>
      <c r="S49" s="194"/>
      <c r="T49" s="194"/>
    </row>
    <row r="50" spans="1:20" s="171" customFormat="1" ht="29.45" customHeight="1" x14ac:dyDescent="0.25">
      <c r="A50" s="196"/>
      <c r="B50" s="196"/>
      <c r="C50" s="374"/>
      <c r="D50" s="391"/>
      <c r="E50" s="184" t="s">
        <v>178</v>
      </c>
      <c r="F50" s="367" t="s">
        <v>272</v>
      </c>
      <c r="G50" s="367"/>
      <c r="H50" s="187" t="s">
        <v>127</v>
      </c>
      <c r="I50" s="189">
        <f>'4. Comp. Téc.-Cient.'!I35</f>
        <v>0</v>
      </c>
      <c r="J50" s="162">
        <f>'4. Comp. Téc.-Cient.'!L35</f>
        <v>0</v>
      </c>
      <c r="K50" s="162">
        <f>'4. Comp. Téc.-Cient.'!N35</f>
        <v>0</v>
      </c>
      <c r="L50" s="162"/>
      <c r="M50" s="162">
        <f>'4. Comp. Téc.-Cient.'!Q35</f>
        <v>0</v>
      </c>
      <c r="N50" s="369"/>
      <c r="O50" s="194"/>
      <c r="P50" s="194"/>
      <c r="Q50" s="194"/>
      <c r="R50" s="194"/>
      <c r="S50" s="194"/>
      <c r="T50" s="194"/>
    </row>
    <row r="51" spans="1:20" s="171" customFormat="1" ht="27.6" customHeight="1" x14ac:dyDescent="0.25">
      <c r="A51" s="196"/>
      <c r="B51" s="196"/>
      <c r="C51" s="374"/>
      <c r="D51" s="391"/>
      <c r="E51" s="184" t="s">
        <v>179</v>
      </c>
      <c r="F51" s="367" t="s">
        <v>273</v>
      </c>
      <c r="G51" s="367"/>
      <c r="H51" s="187" t="s">
        <v>127</v>
      </c>
      <c r="I51" s="189">
        <f>'4. Comp. Téc.-Cient.'!I36</f>
        <v>0</v>
      </c>
      <c r="J51" s="162">
        <f>'4. Comp. Téc.-Cient.'!L36</f>
        <v>0</v>
      </c>
      <c r="K51" s="162">
        <f>'4. Comp. Téc.-Cient.'!N36</f>
        <v>0</v>
      </c>
      <c r="L51" s="162"/>
      <c r="M51" s="162">
        <f>'4. Comp. Téc.-Cient.'!Q36</f>
        <v>0</v>
      </c>
      <c r="N51" s="369"/>
      <c r="O51" s="194"/>
      <c r="P51" s="194"/>
      <c r="Q51" s="194"/>
      <c r="R51" s="194"/>
      <c r="S51" s="194"/>
      <c r="T51" s="194"/>
    </row>
    <row r="52" spans="1:20" s="171" customFormat="1" x14ac:dyDescent="0.25">
      <c r="A52" s="196"/>
      <c r="B52" s="196"/>
      <c r="C52" s="375"/>
      <c r="D52" s="392"/>
      <c r="E52" s="295"/>
      <c r="F52" s="329" t="s">
        <v>368</v>
      </c>
      <c r="G52" s="330"/>
      <c r="H52" s="330"/>
      <c r="I52" s="330"/>
      <c r="J52" s="331"/>
      <c r="K52" s="214">
        <f>K47+K48+K49+K50+K51</f>
        <v>0</v>
      </c>
      <c r="L52" s="162" t="str" cm="1">
        <f t="array" ref="L52">_xlfn.IFS(K52&gt;1,"1",K52&lt;2,"0")</f>
        <v>0</v>
      </c>
      <c r="M52" s="162"/>
      <c r="N52" s="369"/>
      <c r="O52" s="194"/>
      <c r="P52" s="194"/>
      <c r="Q52" s="194"/>
      <c r="R52" s="194"/>
      <c r="S52" s="194"/>
      <c r="T52" s="194"/>
    </row>
    <row r="53" spans="1:20" s="171" customFormat="1" ht="25.5" x14ac:dyDescent="0.25">
      <c r="A53" s="196"/>
      <c r="B53" s="196"/>
      <c r="C53" s="386" t="s">
        <v>348</v>
      </c>
      <c r="D53" s="328" t="s">
        <v>249</v>
      </c>
      <c r="E53" s="184" t="s">
        <v>93</v>
      </c>
      <c r="F53" s="358" t="s">
        <v>123</v>
      </c>
      <c r="G53" s="358">
        <v>0.5</v>
      </c>
      <c r="H53" s="188" t="s">
        <v>124</v>
      </c>
      <c r="I53" s="160">
        <f>'5. Comp. Ped.'!I14</f>
        <v>0</v>
      </c>
      <c r="J53" s="161">
        <f>'5. Comp. Ped.'!L14</f>
        <v>0</v>
      </c>
      <c r="K53" s="161">
        <f>'5. Comp. Ped.'!N14</f>
        <v>0</v>
      </c>
      <c r="L53" s="161"/>
      <c r="M53" s="161">
        <f>'5. Comp. Ped.'!Q14</f>
        <v>0</v>
      </c>
      <c r="N53" s="369"/>
      <c r="O53" s="194"/>
      <c r="P53" s="194"/>
      <c r="Q53" s="194"/>
      <c r="R53" s="194"/>
      <c r="S53" s="194"/>
      <c r="T53" s="194"/>
    </row>
    <row r="54" spans="1:20" s="171" customFormat="1" ht="25.5" x14ac:dyDescent="0.25">
      <c r="A54" s="196"/>
      <c r="B54" s="196"/>
      <c r="C54" s="386"/>
      <c r="D54" s="328"/>
      <c r="E54" s="184" t="s">
        <v>94</v>
      </c>
      <c r="F54" s="358" t="s">
        <v>125</v>
      </c>
      <c r="G54" s="358"/>
      <c r="H54" s="188" t="s">
        <v>124</v>
      </c>
      <c r="I54" s="160">
        <f>'5. Comp. Ped.'!I15</f>
        <v>0</v>
      </c>
      <c r="J54" s="161">
        <f>'5. Comp. Ped.'!L15</f>
        <v>0</v>
      </c>
      <c r="K54" s="161">
        <f>'5. Comp. Ped.'!N15</f>
        <v>0</v>
      </c>
      <c r="L54" s="161"/>
      <c r="M54" s="161">
        <f>'5. Comp. Ped.'!Q15</f>
        <v>0</v>
      </c>
      <c r="N54" s="369"/>
      <c r="O54" s="194"/>
      <c r="P54" s="194"/>
      <c r="Q54" s="194"/>
      <c r="R54" s="194"/>
      <c r="S54" s="194"/>
      <c r="T54" s="194"/>
    </row>
    <row r="55" spans="1:20" s="171" customFormat="1" ht="41.1" customHeight="1" x14ac:dyDescent="0.25">
      <c r="A55" s="194"/>
      <c r="B55" s="194"/>
      <c r="C55" s="386"/>
      <c r="D55" s="328" t="s">
        <v>235</v>
      </c>
      <c r="E55" s="184" t="s">
        <v>84</v>
      </c>
      <c r="F55" s="358" t="s">
        <v>233</v>
      </c>
      <c r="G55" s="358"/>
      <c r="H55" s="188" t="s">
        <v>127</v>
      </c>
      <c r="I55" s="161">
        <f>'5. Comp. Ped.'!I22</f>
        <v>0</v>
      </c>
      <c r="J55" s="161">
        <f>'5. Comp. Ped.'!L22</f>
        <v>0</v>
      </c>
      <c r="K55" s="161">
        <f>'5. Comp. Ped.'!N22</f>
        <v>0</v>
      </c>
      <c r="L55" s="161"/>
      <c r="M55" s="161">
        <f>'5. Comp. Ped.'!Q22</f>
        <v>0</v>
      </c>
      <c r="N55" s="369"/>
      <c r="O55" s="194"/>
      <c r="P55" s="194"/>
      <c r="Q55" s="194"/>
      <c r="R55" s="194"/>
      <c r="S55" s="194"/>
      <c r="T55" s="194"/>
    </row>
    <row r="56" spans="1:20" s="171" customFormat="1" ht="27.95" customHeight="1" x14ac:dyDescent="0.25">
      <c r="A56" s="194"/>
      <c r="B56" s="194"/>
      <c r="C56" s="386"/>
      <c r="D56" s="328"/>
      <c r="E56" s="365" t="s">
        <v>85</v>
      </c>
      <c r="F56" s="358" t="s">
        <v>234</v>
      </c>
      <c r="G56" s="358"/>
      <c r="H56" s="366" t="s">
        <v>127</v>
      </c>
      <c r="I56" s="363">
        <f>'5. Comp. Ped.'!I23</f>
        <v>0</v>
      </c>
      <c r="J56" s="363">
        <f>'5. Comp. Ped.'!L23</f>
        <v>0</v>
      </c>
      <c r="K56" s="363">
        <f>'5. Comp. Ped.'!N23</f>
        <v>0</v>
      </c>
      <c r="L56" s="204"/>
      <c r="M56" s="363">
        <f>'5. Comp. Ped.'!Q23</f>
        <v>0</v>
      </c>
      <c r="N56" s="369"/>
      <c r="O56" s="194"/>
      <c r="P56" s="194"/>
      <c r="Q56" s="194"/>
      <c r="R56" s="194"/>
      <c r="S56" s="194"/>
      <c r="T56" s="194"/>
    </row>
    <row r="57" spans="1:20" s="171" customFormat="1" x14ac:dyDescent="0.25">
      <c r="A57" s="194"/>
      <c r="B57" s="194"/>
      <c r="C57" s="386"/>
      <c r="D57" s="328"/>
      <c r="E57" s="365"/>
      <c r="F57" s="358"/>
      <c r="G57" s="358"/>
      <c r="H57" s="366"/>
      <c r="I57" s="364"/>
      <c r="J57" s="364"/>
      <c r="K57" s="364"/>
      <c r="L57" s="205"/>
      <c r="M57" s="364"/>
      <c r="N57" s="369"/>
      <c r="O57" s="194"/>
      <c r="P57" s="194"/>
      <c r="Q57" s="194"/>
      <c r="R57" s="194"/>
      <c r="S57" s="194"/>
      <c r="T57" s="194"/>
    </row>
    <row r="58" spans="1:20" s="199" customFormat="1" x14ac:dyDescent="0.2">
      <c r="C58" s="373"/>
      <c r="D58" s="216"/>
      <c r="F58" s="387" t="s">
        <v>369</v>
      </c>
      <c r="G58" s="388"/>
      <c r="H58" s="388"/>
      <c r="I58" s="388"/>
      <c r="J58" s="389"/>
      <c r="K58" s="217">
        <f>K53+K54+K55+K56</f>
        <v>0</v>
      </c>
      <c r="L58" s="216" t="str" cm="1">
        <f t="array" ref="L58">_xlfn.IFS(K58&gt;7,"1",K58&lt;8,"0")</f>
        <v>0</v>
      </c>
      <c r="M58" s="218"/>
      <c r="N58" s="369"/>
    </row>
    <row r="59" spans="1:20" s="199" customFormat="1" x14ac:dyDescent="0.2">
      <c r="B59" s="190"/>
      <c r="C59" s="219"/>
      <c r="D59" s="213"/>
      <c r="E59" s="219"/>
      <c r="F59" s="219"/>
      <c r="G59" s="219"/>
      <c r="H59" s="359" t="s">
        <v>333</v>
      </c>
      <c r="I59" s="359"/>
      <c r="J59" s="359"/>
      <c r="K59" s="359"/>
      <c r="L59" s="220">
        <f>COUNTIF(L30:L58,1)</f>
        <v>0</v>
      </c>
      <c r="M59" s="219"/>
      <c r="N59" s="370"/>
    </row>
    <row r="60" spans="1:20" s="199" customFormat="1" x14ac:dyDescent="0.2">
      <c r="B60" s="190"/>
      <c r="C60" s="226"/>
      <c r="D60" s="227"/>
      <c r="E60" s="226"/>
      <c r="F60" s="226"/>
      <c r="G60" s="226"/>
      <c r="H60" s="228"/>
      <c r="I60" s="228"/>
      <c r="J60" s="228"/>
      <c r="K60" s="228"/>
      <c r="L60" s="228" cm="1">
        <f t="array" ref="L60">_xlfn.IFS(L59&gt;1,"1",L59&lt;2,0)</f>
        <v>0</v>
      </c>
      <c r="M60" s="226"/>
      <c r="N60" s="212"/>
    </row>
    <row r="61" spans="1:20" s="199" customFormat="1" x14ac:dyDescent="0.2">
      <c r="D61" s="208"/>
      <c r="H61" s="207"/>
      <c r="I61" s="207"/>
      <c r="J61" s="207"/>
      <c r="K61" s="207"/>
      <c r="L61" s="207"/>
      <c r="N61" s="229"/>
    </row>
    <row r="62" spans="1:20" s="199" customFormat="1" x14ac:dyDescent="0.2">
      <c r="D62" s="208"/>
      <c r="H62" s="207"/>
      <c r="I62" s="207"/>
      <c r="J62" s="207"/>
      <c r="K62" s="207"/>
      <c r="L62" s="207"/>
      <c r="N62" s="229"/>
    </row>
    <row r="63" spans="1:20" s="199" customFormat="1" ht="15.75" x14ac:dyDescent="0.2">
      <c r="D63" s="208"/>
      <c r="H63" s="222"/>
    </row>
    <row r="64" spans="1:20" s="199" customFormat="1" ht="15.75" x14ac:dyDescent="0.2">
      <c r="D64" s="208"/>
      <c r="H64" s="222"/>
    </row>
    <row r="65" spans="4:12" s="199" customFormat="1" ht="15.75" x14ac:dyDescent="0.2">
      <c r="D65" s="208"/>
      <c r="H65" s="222"/>
    </row>
    <row r="66" spans="4:12" s="199" customFormat="1" ht="24.6" customHeight="1" x14ac:dyDescent="0.2">
      <c r="D66" s="208"/>
    </row>
    <row r="67" spans="4:12" s="199" customFormat="1" x14ac:dyDescent="0.2">
      <c r="D67" s="208"/>
    </row>
    <row r="68" spans="4:12" s="199" customFormat="1" x14ac:dyDescent="0.2">
      <c r="D68" s="208"/>
    </row>
    <row r="69" spans="4:12" s="199" customFormat="1" x14ac:dyDescent="0.2">
      <c r="D69" s="208"/>
    </row>
    <row r="70" spans="4:12" s="199" customFormat="1" x14ac:dyDescent="0.2">
      <c r="D70" s="208"/>
    </row>
    <row r="71" spans="4:12" s="199" customFormat="1" x14ac:dyDescent="0.2">
      <c r="D71" s="208"/>
    </row>
    <row r="72" spans="4:12" s="199" customFormat="1" x14ac:dyDescent="0.2">
      <c r="D72" s="208"/>
    </row>
    <row r="73" spans="4:12" x14ac:dyDescent="0.2">
      <c r="L73" s="199"/>
    </row>
    <row r="74" spans="4:12" x14ac:dyDescent="0.2">
      <c r="L74" s="199"/>
    </row>
  </sheetData>
  <sheetProtection algorithmName="SHA-512" hashValue="buo/bKxWHCKL/ntxzLKOtS9K7cXXqWpoIkshukTxZ2bNYCQoBQAtoN9rGGwXfHKYBoeMKR0IgH1v3GvBlDTFwQ==" saltValue="p0pQpKpip/zmdNiVOSNgww==" spinCount="100000" sheet="1" objects="1" scenarios="1"/>
  <mergeCells count="76">
    <mergeCell ref="F58:J58"/>
    <mergeCell ref="C53:C58"/>
    <mergeCell ref="C47:C52"/>
    <mergeCell ref="C45:C46"/>
    <mergeCell ref="C43:C44"/>
    <mergeCell ref="D47:D52"/>
    <mergeCell ref="F44:J44"/>
    <mergeCell ref="F50:G50"/>
    <mergeCell ref="F51:G51"/>
    <mergeCell ref="D55:D57"/>
    <mergeCell ref="F43:G43"/>
    <mergeCell ref="F45:G45"/>
    <mergeCell ref="F47:G47"/>
    <mergeCell ref="F48:G48"/>
    <mergeCell ref="C41:C42"/>
    <mergeCell ref="C38:C40"/>
    <mergeCell ref="D41:D44"/>
    <mergeCell ref="D30:D40"/>
    <mergeCell ref="D45:D46"/>
    <mergeCell ref="C30:C32"/>
    <mergeCell ref="C36:C37"/>
    <mergeCell ref="C33:C35"/>
    <mergeCell ref="H59:K59"/>
    <mergeCell ref="N23:N26"/>
    <mergeCell ref="K56:K57"/>
    <mergeCell ref="F55:G55"/>
    <mergeCell ref="E56:E57"/>
    <mergeCell ref="F56:G57"/>
    <mergeCell ref="H56:H57"/>
    <mergeCell ref="F49:G49"/>
    <mergeCell ref="I56:I57"/>
    <mergeCell ref="J56:J57"/>
    <mergeCell ref="F39:G39"/>
    <mergeCell ref="F35:J35"/>
    <mergeCell ref="F37:J37"/>
    <mergeCell ref="N30:N59"/>
    <mergeCell ref="M56:M57"/>
    <mergeCell ref="F36:G36"/>
    <mergeCell ref="F42:J42"/>
    <mergeCell ref="F46:J46"/>
    <mergeCell ref="F53:G53"/>
    <mergeCell ref="F54:G54"/>
    <mergeCell ref="F40:J40"/>
    <mergeCell ref="D16:H16"/>
    <mergeCell ref="C5:I5"/>
    <mergeCell ref="B1:N1"/>
    <mergeCell ref="B3:N3"/>
    <mergeCell ref="K13:N13"/>
    <mergeCell ref="J13:J14"/>
    <mergeCell ref="G13:I14"/>
    <mergeCell ref="D13:F14"/>
    <mergeCell ref="D15:F15"/>
    <mergeCell ref="G15:I15"/>
    <mergeCell ref="C11:E11"/>
    <mergeCell ref="K19:N19"/>
    <mergeCell ref="F20:G20"/>
    <mergeCell ref="F21:G21"/>
    <mergeCell ref="F22:G22"/>
    <mergeCell ref="D17:H17"/>
    <mergeCell ref="I19:J19"/>
    <mergeCell ref="D23:D25"/>
    <mergeCell ref="F23:G23"/>
    <mergeCell ref="F24:G24"/>
    <mergeCell ref="F25:G25"/>
    <mergeCell ref="D53:D54"/>
    <mergeCell ref="F52:J52"/>
    <mergeCell ref="F28:G28"/>
    <mergeCell ref="F29:G29"/>
    <mergeCell ref="F30:G30"/>
    <mergeCell ref="E36:E37"/>
    <mergeCell ref="F41:G41"/>
    <mergeCell ref="F31:G31"/>
    <mergeCell ref="F33:G33"/>
    <mergeCell ref="F34:G34"/>
    <mergeCell ref="F38:G38"/>
    <mergeCell ref="F32:J32"/>
  </mergeCells>
  <conditionalFormatting sqref="F11">
    <cfRule type="expression" dxfId="47" priority="6">
      <formula>$F$11="NÃO"</formula>
    </cfRule>
    <cfRule type="expression" dxfId="46" priority="7">
      <formula>$F$11="SIM"</formula>
    </cfRule>
  </conditionalFormatting>
  <conditionalFormatting sqref="L15">
    <cfRule type="expression" dxfId="45" priority="1">
      <formula>$L$15=0</formula>
    </cfRule>
    <cfRule type="expression" dxfId="44" priority="45">
      <formula>$K$15="Não validado"</formula>
    </cfRule>
    <cfRule type="expression" dxfId="43" priority="46">
      <formula>$K$15="Validado"</formula>
    </cfRule>
  </conditionalFormatting>
  <conditionalFormatting sqref="L23">
    <cfRule type="expression" dxfId="42" priority="43">
      <formula>$K$23&lt;1</formula>
    </cfRule>
    <cfRule type="expression" dxfId="41" priority="44">
      <formula>$K$23&gt;0</formula>
    </cfRule>
  </conditionalFormatting>
  <conditionalFormatting sqref="L24">
    <cfRule type="expression" dxfId="40" priority="41">
      <formula>$K$24&lt;1</formula>
    </cfRule>
    <cfRule type="expression" dxfId="39" priority="42">
      <formula>$K$24&gt;0</formula>
    </cfRule>
  </conditionalFormatting>
  <conditionalFormatting sqref="L25">
    <cfRule type="expression" dxfId="38" priority="38">
      <formula>$K$25&lt;1</formula>
    </cfRule>
    <cfRule type="expression" dxfId="37" priority="39">
      <formula>$K$25&gt;0</formula>
    </cfRule>
  </conditionalFormatting>
  <conditionalFormatting sqref="L26">
    <cfRule type="expression" dxfId="36" priority="28">
      <formula>$K$26&gt;0</formula>
    </cfRule>
    <cfRule type="expression" dxfId="35" priority="27">
      <formula>$K$26&lt;1</formula>
    </cfRule>
  </conditionalFormatting>
  <conditionalFormatting sqref="L32">
    <cfRule type="expression" dxfId="34" priority="34">
      <formula>$K$32&lt;2</formula>
    </cfRule>
    <cfRule type="expression" dxfId="33" priority="35">
      <formula>$K$32&gt;1</formula>
    </cfRule>
  </conditionalFormatting>
  <conditionalFormatting sqref="L35">
    <cfRule type="expression" dxfId="32" priority="29">
      <formula>$K$35&lt;4</formula>
    </cfRule>
    <cfRule type="expression" dxfId="31" priority="30">
      <formula>$K$35&gt;3</formula>
    </cfRule>
  </conditionalFormatting>
  <conditionalFormatting sqref="L37">
    <cfRule type="expression" dxfId="30" priority="31">
      <formula>$K$37&lt;5</formula>
    </cfRule>
    <cfRule type="expression" dxfId="29" priority="32">
      <formula>$K$37&gt;4</formula>
    </cfRule>
  </conditionalFormatting>
  <conditionalFormatting sqref="L40">
    <cfRule type="expression" dxfId="28" priority="25">
      <formula>$K$40&lt;10</formula>
    </cfRule>
    <cfRule type="expression" dxfId="27" priority="26">
      <formula>$K$40&gt;9</formula>
    </cfRule>
  </conditionalFormatting>
  <conditionalFormatting sqref="L42">
    <cfRule type="expression" priority="24">
      <formula>$K$42&gt;0</formula>
    </cfRule>
    <cfRule type="expression" dxfId="26" priority="21">
      <formula>$K$42&gt;0</formula>
    </cfRule>
    <cfRule type="expression" dxfId="25" priority="22">
      <formula>$K$42&lt;1</formula>
    </cfRule>
    <cfRule type="expression" priority="23">
      <formula>$K$42&lt;1</formula>
    </cfRule>
  </conditionalFormatting>
  <conditionalFormatting sqref="L44">
    <cfRule type="expression" dxfId="24" priority="20">
      <formula>$K$44&gt;0</formula>
    </cfRule>
    <cfRule type="expression" dxfId="23" priority="19">
      <formula>$K$44&lt;1</formula>
    </cfRule>
  </conditionalFormatting>
  <conditionalFormatting sqref="L46">
    <cfRule type="expression" dxfId="22" priority="16">
      <formula>$K$46&lt;2</formula>
    </cfRule>
    <cfRule type="expression" dxfId="21" priority="17">
      <formula>$K$46&gt;1</formula>
    </cfRule>
    <cfRule type="expression" priority="18">
      <formula>$K$46&gt;0</formula>
    </cfRule>
  </conditionalFormatting>
  <conditionalFormatting sqref="L52">
    <cfRule type="expression" dxfId="20" priority="14">
      <formula>$K$52&lt;2</formula>
    </cfRule>
    <cfRule type="expression" dxfId="19" priority="15">
      <formula>$K$52&gt;0</formula>
    </cfRule>
  </conditionalFormatting>
  <conditionalFormatting sqref="L58">
    <cfRule type="expression" dxfId="18" priority="13">
      <formula>$K$58&gt;7</formula>
    </cfRule>
    <cfRule type="expression" dxfId="17" priority="12">
      <formula>$K$58&lt;8</formula>
    </cfRule>
  </conditionalFormatting>
  <conditionalFormatting sqref="L60">
    <cfRule type="expression" dxfId="16" priority="5">
      <formula>$L$59&gt;1</formula>
    </cfRule>
    <cfRule type="expression" dxfId="15" priority="4">
      <formula>$L$60&lt;2</formula>
    </cfRule>
  </conditionalFormatting>
  <conditionalFormatting sqref="N15">
    <cfRule type="expression" dxfId="14" priority="11">
      <formula>$L$15&gt;0</formula>
    </cfRule>
    <cfRule type="expression" dxfId="13" priority="57">
      <formula>$L$15="Sim"</formula>
    </cfRule>
    <cfRule type="expression" dxfId="12" priority="10">
      <formula>$L$15&lt;1</formula>
    </cfRule>
    <cfRule type="expression" dxfId="11" priority="53">
      <formula>$L$15="Não"</formula>
    </cfRule>
  </conditionalFormatting>
  <conditionalFormatting sqref="N23">
    <cfRule type="expression" dxfId="10" priority="36">
      <formula>$K$26&lt;1</formula>
    </cfRule>
    <cfRule type="expression" dxfId="9" priority="37">
      <formula>$K$26&gt;0</formula>
    </cfRule>
  </conditionalFormatting>
  <conditionalFormatting sqref="N30:N60">
    <cfRule type="expression" dxfId="8" priority="8">
      <formula>$L$59&lt;2</formula>
    </cfRule>
    <cfRule type="expression" dxfId="7" priority="9">
      <formula>$L$59&gt;1</formula>
    </cfRule>
  </conditionalFormatting>
  <pageMargins left="0.7" right="0.7" top="0.75" bottom="0.75" header="0.3" footer="0.3"/>
  <pageSetup paperSize="8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76"/>
  <sheetViews>
    <sheetView topLeftCell="A59" zoomScaleNormal="100" zoomScaleSheetLayoutView="69" zoomScalePageLayoutView="75" workbookViewId="0">
      <selection activeCell="Q67" sqref="Q67"/>
    </sheetView>
  </sheetViews>
  <sheetFormatPr defaultColWidth="8.85546875" defaultRowHeight="15" x14ac:dyDescent="0.25"/>
  <cols>
    <col min="1" max="1" width="4.85546875" style="53" customWidth="1"/>
    <col min="2" max="2" width="20.42578125" style="53" customWidth="1"/>
    <col min="3" max="3" width="33.42578125" style="1" customWidth="1"/>
    <col min="4" max="4" width="6.42578125" style="63" customWidth="1"/>
    <col min="5" max="5" width="47.42578125" style="63" customWidth="1"/>
    <col min="6" max="6" width="35.140625" style="63" customWidth="1"/>
    <col min="7" max="7" width="22.5703125" style="60" customWidth="1"/>
    <col min="8" max="8" width="12" style="63" customWidth="1"/>
    <col min="9" max="9" width="18.85546875" style="64" customWidth="1"/>
    <col min="10" max="10" width="13" style="64" customWidth="1"/>
    <col min="11" max="11" width="14.85546875" style="53" customWidth="1"/>
    <col min="12" max="12" width="43.140625" style="53" customWidth="1"/>
    <col min="13" max="13" width="12" style="63" customWidth="1"/>
    <col min="14" max="14" width="18.85546875" style="64" customWidth="1"/>
    <col min="15" max="15" width="12.5703125" style="64" customWidth="1"/>
    <col min="16" max="16" width="13.42578125" style="53" customWidth="1"/>
    <col min="17" max="17" width="43.140625" style="53" customWidth="1"/>
    <col min="18" max="16384" width="8.85546875" style="53"/>
  </cols>
  <sheetData>
    <row r="1" spans="1:18" x14ac:dyDescent="0.25">
      <c r="B1" s="54"/>
      <c r="C1" s="20"/>
      <c r="D1" s="55"/>
      <c r="E1" s="55"/>
      <c r="F1" s="55"/>
      <c r="G1" s="56"/>
      <c r="H1" s="55"/>
      <c r="I1" s="23"/>
      <c r="J1" s="23"/>
      <c r="K1" s="54"/>
      <c r="L1" s="54"/>
      <c r="M1" s="55"/>
      <c r="N1" s="23"/>
      <c r="O1" s="23"/>
      <c r="P1" s="54"/>
      <c r="Q1" s="54"/>
      <c r="R1" s="54"/>
    </row>
    <row r="2" spans="1:18" x14ac:dyDescent="0.25">
      <c r="B2" s="54"/>
      <c r="C2" s="20"/>
      <c r="D2" s="55"/>
      <c r="E2" s="55"/>
      <c r="F2" s="55"/>
      <c r="G2" s="56"/>
      <c r="H2" s="55"/>
      <c r="I2" s="23"/>
      <c r="J2" s="23"/>
      <c r="K2" s="54"/>
      <c r="L2" s="54"/>
      <c r="M2" s="55"/>
      <c r="N2" s="23"/>
      <c r="O2" s="23"/>
      <c r="P2" s="54"/>
      <c r="Q2" s="54"/>
      <c r="R2" s="54"/>
    </row>
    <row r="3" spans="1:18" ht="15.75" x14ac:dyDescent="0.25">
      <c r="A3" s="54"/>
      <c r="B3" s="54"/>
      <c r="C3" s="304" t="s">
        <v>304</v>
      </c>
      <c r="D3" s="304"/>
      <c r="E3" s="304"/>
      <c r="F3" s="304"/>
      <c r="G3" s="304"/>
      <c r="H3" s="304"/>
      <c r="I3" s="304"/>
      <c r="J3" s="304"/>
      <c r="K3" s="304"/>
      <c r="L3" s="304"/>
      <c r="M3" s="54"/>
      <c r="N3" s="54"/>
      <c r="O3" s="54"/>
      <c r="P3" s="54"/>
      <c r="Q3" s="54"/>
      <c r="R3" s="54"/>
    </row>
    <row r="4" spans="1:18" ht="15.75" x14ac:dyDescent="0.25">
      <c r="A4" s="54"/>
      <c r="B4" s="5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54"/>
    </row>
    <row r="5" spans="1:18" ht="15.75" x14ac:dyDescent="0.25">
      <c r="A5" s="54"/>
      <c r="B5" s="54"/>
      <c r="C5" s="304" t="s">
        <v>295</v>
      </c>
      <c r="D5" s="304"/>
      <c r="E5" s="304"/>
      <c r="F5" s="304"/>
      <c r="G5" s="304"/>
      <c r="H5" s="304"/>
      <c r="I5" s="304"/>
      <c r="J5" s="304"/>
      <c r="K5" s="304"/>
      <c r="L5" s="304"/>
      <c r="M5" s="54"/>
      <c r="N5" s="54"/>
      <c r="O5" s="54"/>
      <c r="P5" s="54"/>
      <c r="Q5" s="54"/>
      <c r="R5" s="54"/>
    </row>
    <row r="6" spans="1:18" ht="15.75" x14ac:dyDescent="0.25">
      <c r="A6" s="54"/>
      <c r="B6" s="54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54"/>
    </row>
    <row r="7" spans="1:18" ht="23.1" customHeight="1" x14ac:dyDescent="0.25">
      <c r="A7" s="54"/>
      <c r="B7" s="54"/>
      <c r="C7" s="22" t="str">
        <f>'1.Identificação '!B8</f>
        <v>Nome do candidato:</v>
      </c>
      <c r="D7" s="440">
        <f>'1.Identificação '!C8</f>
        <v>0</v>
      </c>
      <c r="E7" s="440"/>
      <c r="F7" s="440"/>
      <c r="G7" s="440"/>
      <c r="H7" s="440"/>
      <c r="I7" s="440"/>
      <c r="J7" s="440"/>
      <c r="K7" s="54"/>
      <c r="L7" s="54"/>
      <c r="M7" s="54"/>
      <c r="N7" s="54"/>
      <c r="O7" s="54"/>
      <c r="P7" s="54"/>
      <c r="Q7" s="54"/>
      <c r="R7" s="54"/>
    </row>
    <row r="8" spans="1:18" x14ac:dyDescent="0.25">
      <c r="A8" s="54"/>
      <c r="B8" s="54"/>
      <c r="C8" s="22"/>
      <c r="D8" s="55"/>
      <c r="E8" s="55"/>
      <c r="F8" s="55"/>
      <c r="G8" s="56"/>
      <c r="H8" s="55"/>
      <c r="I8" s="23"/>
      <c r="J8" s="23"/>
      <c r="K8" s="54"/>
      <c r="L8" s="54"/>
      <c r="M8" s="55"/>
      <c r="N8" s="23"/>
      <c r="O8" s="23"/>
      <c r="P8" s="54"/>
      <c r="Q8" s="54"/>
      <c r="R8" s="54"/>
    </row>
    <row r="9" spans="1:18" ht="18.75" x14ac:dyDescent="0.25">
      <c r="A9" s="54"/>
      <c r="B9" s="54"/>
      <c r="C9" s="437" t="s">
        <v>166</v>
      </c>
      <c r="D9" s="438"/>
      <c r="E9" s="438"/>
      <c r="F9" s="57">
        <v>0.375</v>
      </c>
      <c r="G9" s="439"/>
      <c r="H9" s="439"/>
      <c r="I9" s="447" t="s">
        <v>313</v>
      </c>
      <c r="J9" s="448"/>
      <c r="K9" s="448"/>
      <c r="L9" s="449"/>
      <c r="M9" s="453" t="s">
        <v>314</v>
      </c>
      <c r="N9" s="454"/>
      <c r="O9" s="454"/>
      <c r="P9" s="454"/>
      <c r="Q9" s="455"/>
      <c r="R9" s="54"/>
    </row>
    <row r="10" spans="1:18" x14ac:dyDescent="0.25">
      <c r="A10" s="54"/>
      <c r="B10" s="54"/>
      <c r="C10" s="20"/>
      <c r="D10" s="55"/>
      <c r="E10" s="55"/>
      <c r="F10" s="55"/>
      <c r="G10" s="439"/>
      <c r="H10" s="439"/>
      <c r="I10" s="450"/>
      <c r="J10" s="451"/>
      <c r="K10" s="451"/>
      <c r="L10" s="452"/>
      <c r="M10" s="456"/>
      <c r="N10" s="457"/>
      <c r="O10" s="457"/>
      <c r="P10" s="457"/>
      <c r="Q10" s="458"/>
      <c r="R10" s="54"/>
    </row>
    <row r="11" spans="1:18" s="59" customFormat="1" ht="12.75" x14ac:dyDescent="0.25">
      <c r="A11" s="58"/>
      <c r="B11" s="418" t="s">
        <v>172</v>
      </c>
      <c r="C11" s="418" t="s">
        <v>171</v>
      </c>
      <c r="D11" s="430" t="s">
        <v>7</v>
      </c>
      <c r="E11" s="433" t="s">
        <v>8</v>
      </c>
      <c r="F11" s="434"/>
      <c r="G11" s="418" t="s">
        <v>9</v>
      </c>
      <c r="H11" s="433" t="s">
        <v>10</v>
      </c>
      <c r="I11" s="471" t="s">
        <v>307</v>
      </c>
      <c r="J11" s="472"/>
      <c r="K11" s="473"/>
      <c r="L11" s="469" t="s">
        <v>31</v>
      </c>
      <c r="M11" s="464" t="s">
        <v>10</v>
      </c>
      <c r="N11" s="466" t="s">
        <v>305</v>
      </c>
      <c r="O11" s="467"/>
      <c r="P11" s="468"/>
      <c r="Q11" s="461" t="s">
        <v>306</v>
      </c>
      <c r="R11" s="58"/>
    </row>
    <row r="12" spans="1:18" s="59" customFormat="1" ht="59.1" customHeight="1" x14ac:dyDescent="0.25">
      <c r="A12" s="58"/>
      <c r="B12" s="419"/>
      <c r="C12" s="419"/>
      <c r="D12" s="431"/>
      <c r="E12" s="435"/>
      <c r="F12" s="436"/>
      <c r="G12" s="419"/>
      <c r="H12" s="441"/>
      <c r="I12" s="72" t="s">
        <v>316</v>
      </c>
      <c r="J12" s="71" t="s">
        <v>15</v>
      </c>
      <c r="K12" s="71" t="s">
        <v>28</v>
      </c>
      <c r="L12" s="470"/>
      <c r="M12" s="465"/>
      <c r="N12" s="47" t="s">
        <v>317</v>
      </c>
      <c r="O12" s="43" t="s">
        <v>15</v>
      </c>
      <c r="P12" s="43" t="s">
        <v>28</v>
      </c>
      <c r="Q12" s="462"/>
      <c r="R12" s="58"/>
    </row>
    <row r="13" spans="1:18" x14ac:dyDescent="0.25">
      <c r="A13" s="54"/>
      <c r="B13" s="77" t="s">
        <v>36</v>
      </c>
      <c r="C13" s="78" t="s">
        <v>37</v>
      </c>
      <c r="D13" s="78" t="s">
        <v>58</v>
      </c>
      <c r="E13" s="442" t="s">
        <v>59</v>
      </c>
      <c r="F13" s="443"/>
      <c r="G13" s="77" t="s">
        <v>60</v>
      </c>
      <c r="H13" s="79" t="s">
        <v>61</v>
      </c>
      <c r="I13" s="71" t="s">
        <v>62</v>
      </c>
      <c r="J13" s="71" t="s">
        <v>32</v>
      </c>
      <c r="K13" s="71" t="s">
        <v>173</v>
      </c>
      <c r="L13" s="71" t="s">
        <v>174</v>
      </c>
      <c r="M13" s="43" t="s">
        <v>308</v>
      </c>
      <c r="N13" s="43" t="s">
        <v>309</v>
      </c>
      <c r="O13" s="43" t="s">
        <v>310</v>
      </c>
      <c r="P13" s="43" t="s">
        <v>311</v>
      </c>
      <c r="Q13" s="43" t="s">
        <v>312</v>
      </c>
      <c r="R13" s="54"/>
    </row>
    <row r="14" spans="1:18" ht="21.95" customHeight="1" x14ac:dyDescent="0.25">
      <c r="A14" s="54"/>
      <c r="B14" s="393" t="s">
        <v>167</v>
      </c>
      <c r="C14" s="413" t="s">
        <v>170</v>
      </c>
      <c r="D14" s="149" t="s">
        <v>33</v>
      </c>
      <c r="E14" s="408" t="s">
        <v>96</v>
      </c>
      <c r="F14" s="409"/>
      <c r="G14" s="4" t="s">
        <v>63</v>
      </c>
      <c r="H14" s="45">
        <v>2</v>
      </c>
      <c r="I14" s="48"/>
      <c r="J14" s="73">
        <f>H14*I14</f>
        <v>0</v>
      </c>
      <c r="K14" s="301"/>
      <c r="L14" s="242"/>
      <c r="M14" s="70">
        <v>2</v>
      </c>
      <c r="N14" s="48"/>
      <c r="O14" s="44">
        <f>M14*N14</f>
        <v>0</v>
      </c>
      <c r="P14" s="446"/>
      <c r="Q14" s="242"/>
      <c r="R14" s="54"/>
    </row>
    <row r="15" spans="1:18" ht="21.95" customHeight="1" x14ac:dyDescent="0.25">
      <c r="A15" s="54"/>
      <c r="B15" s="394"/>
      <c r="C15" s="414"/>
      <c r="D15" s="149" t="s">
        <v>82</v>
      </c>
      <c r="E15" s="408" t="s">
        <v>97</v>
      </c>
      <c r="F15" s="409"/>
      <c r="G15" s="4" t="s">
        <v>63</v>
      </c>
      <c r="H15" s="45">
        <v>1.5</v>
      </c>
      <c r="I15" s="48"/>
      <c r="J15" s="73">
        <f t="shared" ref="J15:J33" si="0">H15*I15</f>
        <v>0</v>
      </c>
      <c r="K15" s="301"/>
      <c r="L15" s="242"/>
      <c r="M15" s="70">
        <v>1.5</v>
      </c>
      <c r="N15" s="48"/>
      <c r="O15" s="44">
        <f t="shared" ref="O15:O27" si="1">M15*N15</f>
        <v>0</v>
      </c>
      <c r="P15" s="446"/>
      <c r="Q15" s="242"/>
      <c r="R15" s="54"/>
    </row>
    <row r="16" spans="1:18" ht="21.95" customHeight="1" x14ac:dyDescent="0.25">
      <c r="A16" s="54"/>
      <c r="B16" s="394"/>
      <c r="C16" s="414"/>
      <c r="D16" s="149" t="s">
        <v>64</v>
      </c>
      <c r="E16" s="408" t="s">
        <v>98</v>
      </c>
      <c r="F16" s="409"/>
      <c r="G16" s="4" t="s">
        <v>71</v>
      </c>
      <c r="H16" s="45">
        <v>1.5</v>
      </c>
      <c r="I16" s="48"/>
      <c r="J16" s="73">
        <f t="shared" si="0"/>
        <v>0</v>
      </c>
      <c r="K16" s="301"/>
      <c r="L16" s="242"/>
      <c r="M16" s="70">
        <v>1.5</v>
      </c>
      <c r="N16" s="48"/>
      <c r="O16" s="44">
        <f t="shared" si="1"/>
        <v>0</v>
      </c>
      <c r="P16" s="446"/>
      <c r="Q16" s="242"/>
      <c r="R16" s="54"/>
    </row>
    <row r="17" spans="1:18" ht="21.95" customHeight="1" x14ac:dyDescent="0.25">
      <c r="A17" s="54"/>
      <c r="B17" s="394"/>
      <c r="C17" s="414"/>
      <c r="D17" s="149" t="s">
        <v>65</v>
      </c>
      <c r="E17" s="408" t="s">
        <v>99</v>
      </c>
      <c r="F17" s="409"/>
      <c r="G17" s="4" t="s">
        <v>71</v>
      </c>
      <c r="H17" s="45">
        <v>1</v>
      </c>
      <c r="I17" s="48"/>
      <c r="J17" s="73">
        <f t="shared" si="0"/>
        <v>0</v>
      </c>
      <c r="K17" s="301"/>
      <c r="L17" s="242"/>
      <c r="M17" s="70">
        <v>1</v>
      </c>
      <c r="N17" s="48"/>
      <c r="O17" s="44">
        <f t="shared" si="1"/>
        <v>0</v>
      </c>
      <c r="P17" s="446"/>
      <c r="Q17" s="242"/>
      <c r="R17" s="54"/>
    </row>
    <row r="18" spans="1:18" ht="21.95" customHeight="1" x14ac:dyDescent="0.25">
      <c r="A18" s="54"/>
      <c r="B18" s="394"/>
      <c r="C18" s="414"/>
      <c r="D18" s="149" t="s">
        <v>66</v>
      </c>
      <c r="E18" s="408" t="s">
        <v>330</v>
      </c>
      <c r="F18" s="409"/>
      <c r="G18" s="4" t="s">
        <v>38</v>
      </c>
      <c r="H18" s="45">
        <v>1.5</v>
      </c>
      <c r="I18" s="48"/>
      <c r="J18" s="73">
        <f t="shared" si="0"/>
        <v>0</v>
      </c>
      <c r="K18" s="301"/>
      <c r="L18" s="242"/>
      <c r="M18" s="70">
        <v>1.5</v>
      </c>
      <c r="N18" s="48"/>
      <c r="O18" s="44">
        <f t="shared" si="1"/>
        <v>0</v>
      </c>
      <c r="P18" s="446"/>
      <c r="Q18" s="242"/>
      <c r="R18" s="54"/>
    </row>
    <row r="19" spans="1:18" ht="21.95" customHeight="1" x14ac:dyDescent="0.25">
      <c r="A19" s="54"/>
      <c r="B19" s="394"/>
      <c r="C19" s="414"/>
      <c r="D19" s="149" t="s">
        <v>315</v>
      </c>
      <c r="E19" s="408" t="s">
        <v>111</v>
      </c>
      <c r="F19" s="409"/>
      <c r="G19" s="4" t="s">
        <v>38</v>
      </c>
      <c r="H19" s="45">
        <v>1.5</v>
      </c>
      <c r="I19" s="48"/>
      <c r="J19" s="73">
        <f t="shared" si="0"/>
        <v>0</v>
      </c>
      <c r="K19" s="301"/>
      <c r="L19" s="242"/>
      <c r="M19" s="70">
        <v>1.5</v>
      </c>
      <c r="N19" s="48"/>
      <c r="O19" s="44">
        <f t="shared" si="1"/>
        <v>0</v>
      </c>
      <c r="P19" s="446"/>
      <c r="Q19" s="242"/>
      <c r="R19" s="54"/>
    </row>
    <row r="20" spans="1:18" ht="21.95" customHeight="1" x14ac:dyDescent="0.25">
      <c r="A20" s="22"/>
      <c r="B20" s="394"/>
      <c r="C20" s="414"/>
      <c r="D20" s="6" t="s">
        <v>67</v>
      </c>
      <c r="E20" s="408" t="s">
        <v>112</v>
      </c>
      <c r="F20" s="409"/>
      <c r="G20" s="4" t="s">
        <v>38</v>
      </c>
      <c r="H20" s="45">
        <v>1</v>
      </c>
      <c r="I20" s="48"/>
      <c r="J20" s="73">
        <f t="shared" si="0"/>
        <v>0</v>
      </c>
      <c r="K20" s="301"/>
      <c r="L20" s="242"/>
      <c r="M20" s="70">
        <v>1</v>
      </c>
      <c r="N20" s="48"/>
      <c r="O20" s="44">
        <f t="shared" si="1"/>
        <v>0</v>
      </c>
      <c r="P20" s="446"/>
      <c r="Q20" s="242"/>
      <c r="R20" s="54"/>
    </row>
    <row r="21" spans="1:18" ht="21.95" customHeight="1" x14ac:dyDescent="0.25">
      <c r="A21" s="22"/>
      <c r="B21" s="394"/>
      <c r="C21" s="414"/>
      <c r="D21" s="149" t="s">
        <v>68</v>
      </c>
      <c r="E21" s="408" t="s">
        <v>113</v>
      </c>
      <c r="F21" s="409"/>
      <c r="G21" s="4" t="s">
        <v>38</v>
      </c>
      <c r="H21" s="45">
        <v>1</v>
      </c>
      <c r="I21" s="48"/>
      <c r="J21" s="73">
        <f t="shared" si="0"/>
        <v>0</v>
      </c>
      <c r="K21" s="301"/>
      <c r="L21" s="242"/>
      <c r="M21" s="70">
        <v>1</v>
      </c>
      <c r="N21" s="48"/>
      <c r="O21" s="44">
        <f>M21*N21</f>
        <v>0</v>
      </c>
      <c r="P21" s="446"/>
      <c r="Q21" s="242"/>
      <c r="R21" s="54"/>
    </row>
    <row r="22" spans="1:18" ht="21.95" customHeight="1" x14ac:dyDescent="0.25">
      <c r="A22" s="22"/>
      <c r="B22" s="394"/>
      <c r="C22" s="414"/>
      <c r="D22" s="6" t="s">
        <v>69</v>
      </c>
      <c r="E22" s="408" t="s">
        <v>114</v>
      </c>
      <c r="F22" s="409"/>
      <c r="G22" s="4" t="s">
        <v>38</v>
      </c>
      <c r="H22" s="45">
        <v>0.5</v>
      </c>
      <c r="I22" s="48"/>
      <c r="J22" s="73">
        <f t="shared" si="0"/>
        <v>0</v>
      </c>
      <c r="K22" s="301"/>
      <c r="L22" s="242"/>
      <c r="M22" s="70">
        <v>0.5</v>
      </c>
      <c r="N22" s="48"/>
      <c r="O22" s="44">
        <f t="shared" si="1"/>
        <v>0</v>
      </c>
      <c r="P22" s="446"/>
      <c r="Q22" s="242"/>
      <c r="R22" s="54"/>
    </row>
    <row r="23" spans="1:18" ht="21.95" customHeight="1" x14ac:dyDescent="0.25">
      <c r="A23" s="22"/>
      <c r="B23" s="394"/>
      <c r="C23" s="414"/>
      <c r="D23" s="6" t="s">
        <v>70</v>
      </c>
      <c r="E23" s="408" t="s">
        <v>100</v>
      </c>
      <c r="F23" s="409"/>
      <c r="G23" s="4" t="s">
        <v>38</v>
      </c>
      <c r="H23" s="45">
        <v>0.75</v>
      </c>
      <c r="I23" s="48"/>
      <c r="J23" s="73">
        <f t="shared" si="0"/>
        <v>0</v>
      </c>
      <c r="K23" s="301"/>
      <c r="L23" s="242"/>
      <c r="M23" s="70">
        <v>0.75</v>
      </c>
      <c r="N23" s="48"/>
      <c r="O23" s="44">
        <f t="shared" si="1"/>
        <v>0</v>
      </c>
      <c r="P23" s="446"/>
      <c r="Q23" s="242"/>
      <c r="R23" s="54"/>
    </row>
    <row r="24" spans="1:18" ht="21.95" customHeight="1" x14ac:dyDescent="0.25">
      <c r="A24" s="22"/>
      <c r="B24" s="394"/>
      <c r="C24" s="414"/>
      <c r="D24" s="6" t="s">
        <v>398</v>
      </c>
      <c r="E24" s="408" t="s">
        <v>101</v>
      </c>
      <c r="F24" s="409"/>
      <c r="G24" s="4" t="s">
        <v>38</v>
      </c>
      <c r="H24" s="45">
        <v>0.5</v>
      </c>
      <c r="I24" s="48"/>
      <c r="J24" s="73">
        <f t="shared" si="0"/>
        <v>0</v>
      </c>
      <c r="K24" s="301"/>
      <c r="L24" s="242"/>
      <c r="M24" s="70">
        <v>0.5</v>
      </c>
      <c r="N24" s="48"/>
      <c r="O24" s="44">
        <f t="shared" si="1"/>
        <v>0</v>
      </c>
      <c r="P24" s="446"/>
      <c r="Q24" s="242"/>
      <c r="R24" s="54"/>
    </row>
    <row r="25" spans="1:18" ht="29.1" customHeight="1" x14ac:dyDescent="0.25">
      <c r="A25" s="22"/>
      <c r="B25" s="394"/>
      <c r="C25" s="414"/>
      <c r="D25" s="149" t="s">
        <v>72</v>
      </c>
      <c r="E25" s="432" t="s">
        <v>290</v>
      </c>
      <c r="F25" s="432"/>
      <c r="G25" s="4" t="s">
        <v>127</v>
      </c>
      <c r="H25" s="45">
        <v>1.5</v>
      </c>
      <c r="I25" s="48"/>
      <c r="J25" s="73">
        <f t="shared" ref="J25:J26" si="2">H25*I25</f>
        <v>0</v>
      </c>
      <c r="K25" s="301"/>
      <c r="L25" s="242"/>
      <c r="M25" s="70">
        <v>1.5</v>
      </c>
      <c r="N25" s="48"/>
      <c r="O25" s="44">
        <f t="shared" si="1"/>
        <v>0</v>
      </c>
      <c r="P25" s="446"/>
      <c r="Q25" s="242"/>
      <c r="R25" s="54"/>
    </row>
    <row r="26" spans="1:18" ht="21.95" customHeight="1" x14ac:dyDescent="0.25">
      <c r="A26" s="22"/>
      <c r="B26" s="394"/>
      <c r="C26" s="243" t="s">
        <v>115</v>
      </c>
      <c r="D26" s="149" t="s">
        <v>73</v>
      </c>
      <c r="E26" s="432" t="s">
        <v>288</v>
      </c>
      <c r="F26" s="432"/>
      <c r="G26" s="4" t="s">
        <v>127</v>
      </c>
      <c r="H26" s="45">
        <v>0.75</v>
      </c>
      <c r="I26" s="48"/>
      <c r="J26" s="73">
        <f t="shared" si="2"/>
        <v>0</v>
      </c>
      <c r="K26" s="301"/>
      <c r="L26" s="242"/>
      <c r="M26" s="70">
        <v>0.75</v>
      </c>
      <c r="N26" s="48"/>
      <c r="O26" s="44">
        <f t="shared" si="1"/>
        <v>0</v>
      </c>
      <c r="P26" s="446"/>
      <c r="Q26" s="242"/>
      <c r="R26" s="54"/>
    </row>
    <row r="27" spans="1:18" ht="21.95" customHeight="1" x14ac:dyDescent="0.25">
      <c r="A27" s="22"/>
      <c r="B27" s="394"/>
      <c r="C27" s="80">
        <v>30</v>
      </c>
      <c r="D27" s="149" t="s">
        <v>74</v>
      </c>
      <c r="E27" s="432" t="s">
        <v>289</v>
      </c>
      <c r="F27" s="432"/>
      <c r="G27" s="4" t="s">
        <v>127</v>
      </c>
      <c r="H27" s="45">
        <v>0.25</v>
      </c>
      <c r="I27" s="48"/>
      <c r="J27" s="73">
        <f t="shared" si="0"/>
        <v>0</v>
      </c>
      <c r="K27" s="301"/>
      <c r="L27" s="242"/>
      <c r="M27" s="70">
        <v>0.25</v>
      </c>
      <c r="N27" s="48"/>
      <c r="O27" s="44">
        <f t="shared" si="1"/>
        <v>0</v>
      </c>
      <c r="P27" s="446"/>
      <c r="Q27" s="242"/>
      <c r="R27" s="54"/>
    </row>
    <row r="28" spans="1:18" s="66" customFormat="1" x14ac:dyDescent="0.25">
      <c r="A28" s="38"/>
      <c r="B28" s="394"/>
      <c r="C28" s="405" t="s">
        <v>27</v>
      </c>
      <c r="D28" s="406"/>
      <c r="E28" s="406"/>
      <c r="F28" s="406"/>
      <c r="G28" s="406"/>
      <c r="H28" s="407"/>
      <c r="I28" s="75"/>
      <c r="J28" s="76">
        <f>SUM(J14:J27)</f>
        <v>0</v>
      </c>
      <c r="K28" s="244">
        <f>IF(J28&gt;C27,C27,J28)</f>
        <v>0</v>
      </c>
      <c r="L28" s="245"/>
      <c r="M28" s="246"/>
      <c r="N28" s="246"/>
      <c r="O28" s="69">
        <f>SUM(O14:O27)</f>
        <v>0</v>
      </c>
      <c r="P28" s="247">
        <f>IF(O28&gt;C27,C27,O28)</f>
        <v>0</v>
      </c>
      <c r="Q28" s="261"/>
      <c r="R28" s="65"/>
    </row>
    <row r="29" spans="1:18" ht="18.95" customHeight="1" x14ac:dyDescent="0.25">
      <c r="A29" s="22"/>
      <c r="B29" s="394"/>
      <c r="C29" s="420" t="s">
        <v>168</v>
      </c>
      <c r="D29" s="3" t="s">
        <v>75</v>
      </c>
      <c r="E29" s="408" t="s">
        <v>102</v>
      </c>
      <c r="F29" s="409"/>
      <c r="G29" s="4" t="s">
        <v>103</v>
      </c>
      <c r="H29" s="45">
        <v>1</v>
      </c>
      <c r="I29" s="48"/>
      <c r="J29" s="73">
        <f t="shared" si="0"/>
        <v>0</v>
      </c>
      <c r="K29" s="301"/>
      <c r="L29" s="242"/>
      <c r="M29" s="70">
        <v>1</v>
      </c>
      <c r="N29" s="48"/>
      <c r="O29" s="44">
        <f t="shared" ref="O29:O33" si="3">M29*N29</f>
        <v>0</v>
      </c>
      <c r="P29" s="446"/>
      <c r="Q29" s="242"/>
      <c r="R29" s="54"/>
    </row>
    <row r="30" spans="1:18" ht="18.95" customHeight="1" x14ac:dyDescent="0.25">
      <c r="A30" s="22"/>
      <c r="B30" s="394"/>
      <c r="C30" s="421"/>
      <c r="D30" s="3" t="s">
        <v>76</v>
      </c>
      <c r="E30" s="408" t="s">
        <v>104</v>
      </c>
      <c r="F30" s="409"/>
      <c r="G30" s="4" t="s">
        <v>105</v>
      </c>
      <c r="H30" s="45">
        <v>0.75</v>
      </c>
      <c r="I30" s="48"/>
      <c r="J30" s="73">
        <f t="shared" si="0"/>
        <v>0</v>
      </c>
      <c r="K30" s="301"/>
      <c r="L30" s="242"/>
      <c r="M30" s="70">
        <v>0.75</v>
      </c>
      <c r="N30" s="48"/>
      <c r="O30" s="44">
        <f t="shared" si="3"/>
        <v>0</v>
      </c>
      <c r="P30" s="446"/>
      <c r="Q30" s="242"/>
      <c r="R30" s="54"/>
    </row>
    <row r="31" spans="1:18" ht="18.95" customHeight="1" x14ac:dyDescent="0.25">
      <c r="A31" s="22"/>
      <c r="B31" s="394"/>
      <c r="C31" s="421"/>
      <c r="D31" s="3" t="s">
        <v>77</v>
      </c>
      <c r="E31" s="408" t="s">
        <v>271</v>
      </c>
      <c r="F31" s="409"/>
      <c r="G31" s="4" t="s">
        <v>106</v>
      </c>
      <c r="H31" s="45">
        <v>0.75</v>
      </c>
      <c r="I31" s="48"/>
      <c r="J31" s="73">
        <f t="shared" si="0"/>
        <v>0</v>
      </c>
      <c r="K31" s="301"/>
      <c r="L31" s="242"/>
      <c r="M31" s="70">
        <v>0.75</v>
      </c>
      <c r="N31" s="48"/>
      <c r="O31" s="44">
        <f t="shared" si="3"/>
        <v>0</v>
      </c>
      <c r="P31" s="446"/>
      <c r="Q31" s="242"/>
      <c r="R31" s="54"/>
    </row>
    <row r="32" spans="1:18" ht="18.95" customHeight="1" x14ac:dyDescent="0.25">
      <c r="A32" s="22"/>
      <c r="B32" s="394"/>
      <c r="C32" s="421"/>
      <c r="D32" s="3" t="s">
        <v>78</v>
      </c>
      <c r="E32" s="408" t="s">
        <v>107</v>
      </c>
      <c r="F32" s="409"/>
      <c r="G32" s="4" t="s">
        <v>106</v>
      </c>
      <c r="H32" s="45">
        <v>0.5</v>
      </c>
      <c r="I32" s="48"/>
      <c r="J32" s="73">
        <f t="shared" si="0"/>
        <v>0</v>
      </c>
      <c r="K32" s="301"/>
      <c r="L32" s="242"/>
      <c r="M32" s="70">
        <v>0.5</v>
      </c>
      <c r="N32" s="48"/>
      <c r="O32" s="44">
        <f t="shared" si="3"/>
        <v>0</v>
      </c>
      <c r="P32" s="446"/>
      <c r="Q32" s="242"/>
      <c r="R32" s="54"/>
    </row>
    <row r="33" spans="1:18" ht="18.95" customHeight="1" x14ac:dyDescent="0.25">
      <c r="A33" s="22"/>
      <c r="B33" s="394"/>
      <c r="C33" s="421"/>
      <c r="D33" s="3" t="s">
        <v>79</v>
      </c>
      <c r="E33" s="408" t="s">
        <v>108</v>
      </c>
      <c r="F33" s="409"/>
      <c r="G33" s="4" t="s">
        <v>109</v>
      </c>
      <c r="H33" s="45">
        <v>0.5</v>
      </c>
      <c r="I33" s="48"/>
      <c r="J33" s="73">
        <f t="shared" si="0"/>
        <v>0</v>
      </c>
      <c r="K33" s="301"/>
      <c r="L33" s="242"/>
      <c r="M33" s="70">
        <v>0.5</v>
      </c>
      <c r="N33" s="48"/>
      <c r="O33" s="44">
        <f t="shared" si="3"/>
        <v>0</v>
      </c>
      <c r="P33" s="446"/>
      <c r="Q33" s="242"/>
      <c r="R33" s="54"/>
    </row>
    <row r="34" spans="1:18" ht="18.95" customHeight="1" x14ac:dyDescent="0.25">
      <c r="A34" s="22"/>
      <c r="B34" s="394"/>
      <c r="C34" s="421"/>
      <c r="D34" s="3" t="s">
        <v>80</v>
      </c>
      <c r="E34" s="397" t="s">
        <v>110</v>
      </c>
      <c r="F34" s="398"/>
      <c r="G34" s="7" t="s">
        <v>109</v>
      </c>
      <c r="H34" s="45">
        <v>0.25</v>
      </c>
      <c r="I34" s="48"/>
      <c r="J34" s="73">
        <f>H34*I34</f>
        <v>0</v>
      </c>
      <c r="K34" s="301"/>
      <c r="L34" s="242"/>
      <c r="M34" s="70">
        <v>0.25</v>
      </c>
      <c r="N34" s="48"/>
      <c r="O34" s="44">
        <f>M34*N34</f>
        <v>0</v>
      </c>
      <c r="P34" s="446"/>
      <c r="Q34" s="242"/>
      <c r="R34" s="54"/>
    </row>
    <row r="35" spans="1:18" ht="29.1" customHeight="1" x14ac:dyDescent="0.25">
      <c r="A35" s="22"/>
      <c r="B35" s="394"/>
      <c r="C35" s="248" t="s">
        <v>115</v>
      </c>
      <c r="D35" s="148" t="s">
        <v>178</v>
      </c>
      <c r="E35" s="408" t="s">
        <v>272</v>
      </c>
      <c r="F35" s="409"/>
      <c r="G35" s="4" t="s">
        <v>127</v>
      </c>
      <c r="H35" s="45">
        <v>0.75</v>
      </c>
      <c r="I35" s="48"/>
      <c r="J35" s="73">
        <f>H35*I35</f>
        <v>0</v>
      </c>
      <c r="K35" s="301"/>
      <c r="L35" s="242"/>
      <c r="M35" s="70">
        <v>0.75</v>
      </c>
      <c r="N35" s="48"/>
      <c r="O35" s="44">
        <f>M35*N35</f>
        <v>0</v>
      </c>
      <c r="P35" s="446"/>
      <c r="Q35" s="242"/>
      <c r="R35" s="54"/>
    </row>
    <row r="36" spans="1:18" ht="29.1" customHeight="1" x14ac:dyDescent="0.25">
      <c r="A36" s="22"/>
      <c r="B36" s="394"/>
      <c r="C36" s="5">
        <v>20</v>
      </c>
      <c r="D36" s="148" t="s">
        <v>179</v>
      </c>
      <c r="E36" s="408" t="s">
        <v>273</v>
      </c>
      <c r="F36" s="409"/>
      <c r="G36" s="4" t="s">
        <v>127</v>
      </c>
      <c r="H36" s="46">
        <v>1</v>
      </c>
      <c r="I36" s="48"/>
      <c r="J36" s="73">
        <f>H36*I36</f>
        <v>0</v>
      </c>
      <c r="K36" s="301"/>
      <c r="L36" s="242"/>
      <c r="M36" s="70">
        <v>1</v>
      </c>
      <c r="N36" s="48"/>
      <c r="O36" s="44">
        <f>M36*N36</f>
        <v>0</v>
      </c>
      <c r="P36" s="446"/>
      <c r="Q36" s="242"/>
      <c r="R36" s="54"/>
    </row>
    <row r="37" spans="1:18" s="66" customFormat="1" x14ac:dyDescent="0.25">
      <c r="A37" s="38"/>
      <c r="B37" s="394"/>
      <c r="C37" s="405" t="s">
        <v>27</v>
      </c>
      <c r="D37" s="406"/>
      <c r="E37" s="406"/>
      <c r="F37" s="406"/>
      <c r="G37" s="406"/>
      <c r="H37" s="407"/>
      <c r="I37" s="75"/>
      <c r="J37" s="76">
        <f>SUM(J29:J36)</f>
        <v>0</v>
      </c>
      <c r="K37" s="244">
        <f>IF(J37&gt;C36,C36,J37)</f>
        <v>0</v>
      </c>
      <c r="L37" s="245"/>
      <c r="M37" s="246"/>
      <c r="N37" s="246"/>
      <c r="O37" s="69">
        <f>SUM(O29:O36)</f>
        <v>0</v>
      </c>
      <c r="P37" s="247">
        <f>IF(O37&gt;C36,C36,O37)</f>
        <v>0</v>
      </c>
      <c r="Q37" s="261"/>
      <c r="R37" s="65"/>
    </row>
    <row r="38" spans="1:18" x14ac:dyDescent="0.25">
      <c r="A38" s="22"/>
      <c r="B38" s="414"/>
      <c r="C38" s="8" t="s">
        <v>169</v>
      </c>
      <c r="D38" s="422" t="s">
        <v>180</v>
      </c>
      <c r="E38" s="397" t="s">
        <v>117</v>
      </c>
      <c r="F38" s="398"/>
      <c r="G38" s="401" t="s">
        <v>116</v>
      </c>
      <c r="H38" s="403">
        <v>2.5</v>
      </c>
      <c r="I38" s="429"/>
      <c r="J38" s="417">
        <f>H38*I38</f>
        <v>0</v>
      </c>
      <c r="K38" s="301"/>
      <c r="L38" s="463"/>
      <c r="M38" s="459">
        <v>2.5</v>
      </c>
      <c r="N38" s="429"/>
      <c r="O38" s="460">
        <f>M38*N38</f>
        <v>0</v>
      </c>
      <c r="P38" s="446"/>
      <c r="Q38" s="463"/>
      <c r="R38" s="54"/>
    </row>
    <row r="39" spans="1:18" x14ac:dyDescent="0.25">
      <c r="A39" s="22"/>
      <c r="B39" s="414"/>
      <c r="C39" s="249" t="s">
        <v>115</v>
      </c>
      <c r="D39" s="423"/>
      <c r="E39" s="425"/>
      <c r="F39" s="426"/>
      <c r="G39" s="427"/>
      <c r="H39" s="428"/>
      <c r="I39" s="429"/>
      <c r="J39" s="417"/>
      <c r="K39" s="301"/>
      <c r="L39" s="463"/>
      <c r="M39" s="459"/>
      <c r="N39" s="429"/>
      <c r="O39" s="460"/>
      <c r="P39" s="446"/>
      <c r="Q39" s="463"/>
      <c r="R39" s="54"/>
    </row>
    <row r="40" spans="1:18" ht="25.5" x14ac:dyDescent="0.25">
      <c r="A40" s="22"/>
      <c r="B40" s="250" t="s">
        <v>115</v>
      </c>
      <c r="C40" s="9">
        <v>5</v>
      </c>
      <c r="D40" s="424"/>
      <c r="E40" s="399"/>
      <c r="F40" s="400"/>
      <c r="G40" s="402"/>
      <c r="H40" s="404"/>
      <c r="I40" s="429"/>
      <c r="J40" s="417"/>
      <c r="K40" s="301"/>
      <c r="L40" s="463"/>
      <c r="M40" s="459"/>
      <c r="N40" s="429"/>
      <c r="O40" s="460"/>
      <c r="P40" s="446"/>
      <c r="Q40" s="463"/>
      <c r="R40" s="54"/>
    </row>
    <row r="41" spans="1:18" s="66" customFormat="1" x14ac:dyDescent="0.25">
      <c r="A41" s="67"/>
      <c r="B41" s="251">
        <v>55</v>
      </c>
      <c r="C41" s="405" t="s">
        <v>27</v>
      </c>
      <c r="D41" s="406"/>
      <c r="E41" s="406"/>
      <c r="F41" s="406"/>
      <c r="G41" s="406"/>
      <c r="H41" s="407"/>
      <c r="I41" s="75"/>
      <c r="J41" s="76">
        <f>SUM(J38)</f>
        <v>0</v>
      </c>
      <c r="K41" s="252">
        <f>IF(J41&gt;C40,C40,J41)</f>
        <v>0</v>
      </c>
      <c r="L41" s="245"/>
      <c r="M41" s="246"/>
      <c r="N41" s="246"/>
      <c r="O41" s="69">
        <f>SUM(O38)</f>
        <v>0</v>
      </c>
      <c r="P41" s="253">
        <f>IF(O41&gt;C40,C40,O41)</f>
        <v>0</v>
      </c>
      <c r="Q41" s="261"/>
      <c r="R41" s="65"/>
    </row>
    <row r="42" spans="1:18" ht="23.1" customHeight="1" x14ac:dyDescent="0.25">
      <c r="A42" s="23"/>
      <c r="B42" s="413" t="s">
        <v>175</v>
      </c>
      <c r="C42" s="8" t="s">
        <v>176</v>
      </c>
      <c r="D42" s="3" t="s">
        <v>181</v>
      </c>
      <c r="E42" s="408" t="s">
        <v>274</v>
      </c>
      <c r="F42" s="409"/>
      <c r="G42" s="4" t="s">
        <v>177</v>
      </c>
      <c r="H42" s="45">
        <v>2</v>
      </c>
      <c r="I42" s="48"/>
      <c r="J42" s="73">
        <f t="shared" ref="J42:J45" si="4">H42*I42</f>
        <v>0</v>
      </c>
      <c r="K42" s="301"/>
      <c r="L42" s="242"/>
      <c r="M42" s="70">
        <v>2</v>
      </c>
      <c r="N42" s="48"/>
      <c r="O42" s="44">
        <f t="shared" ref="O42:O45" si="5">M42*N42</f>
        <v>0</v>
      </c>
      <c r="P42" s="446"/>
      <c r="Q42" s="242"/>
      <c r="R42" s="54"/>
    </row>
    <row r="43" spans="1:18" ht="23.1" customHeight="1" x14ac:dyDescent="0.25">
      <c r="A43" s="23"/>
      <c r="B43" s="414"/>
      <c r="C43" s="10"/>
      <c r="D43" s="3" t="s">
        <v>198</v>
      </c>
      <c r="E43" s="408" t="s">
        <v>275</v>
      </c>
      <c r="F43" s="409"/>
      <c r="G43" s="4" t="s">
        <v>177</v>
      </c>
      <c r="H43" s="45">
        <v>1</v>
      </c>
      <c r="I43" s="48"/>
      <c r="J43" s="73">
        <f t="shared" si="4"/>
        <v>0</v>
      </c>
      <c r="K43" s="301"/>
      <c r="L43" s="242"/>
      <c r="M43" s="70">
        <v>1</v>
      </c>
      <c r="N43" s="48"/>
      <c r="O43" s="44">
        <f t="shared" si="5"/>
        <v>0</v>
      </c>
      <c r="P43" s="446"/>
      <c r="Q43" s="242"/>
      <c r="R43" s="54"/>
    </row>
    <row r="44" spans="1:18" ht="23.1" customHeight="1" x14ac:dyDescent="0.25">
      <c r="A44" s="23"/>
      <c r="B44" s="414"/>
      <c r="C44" s="249" t="s">
        <v>115</v>
      </c>
      <c r="D44" s="3" t="s">
        <v>199</v>
      </c>
      <c r="E44" s="408" t="s">
        <v>276</v>
      </c>
      <c r="F44" s="409"/>
      <c r="G44" s="4" t="s">
        <v>177</v>
      </c>
      <c r="H44" s="45">
        <v>4</v>
      </c>
      <c r="I44" s="48"/>
      <c r="J44" s="73">
        <f t="shared" si="4"/>
        <v>0</v>
      </c>
      <c r="K44" s="301"/>
      <c r="L44" s="242"/>
      <c r="M44" s="70">
        <v>4</v>
      </c>
      <c r="N44" s="48"/>
      <c r="O44" s="44">
        <f t="shared" si="5"/>
        <v>0</v>
      </c>
      <c r="P44" s="446"/>
      <c r="Q44" s="242"/>
      <c r="R44" s="54"/>
    </row>
    <row r="45" spans="1:18" ht="23.1" customHeight="1" x14ac:dyDescent="0.25">
      <c r="A45" s="23"/>
      <c r="B45" s="414"/>
      <c r="C45" s="9">
        <v>5</v>
      </c>
      <c r="D45" s="3" t="s">
        <v>200</v>
      </c>
      <c r="E45" s="408" t="s">
        <v>277</v>
      </c>
      <c r="F45" s="409"/>
      <c r="G45" s="4" t="s">
        <v>177</v>
      </c>
      <c r="H45" s="46">
        <v>2</v>
      </c>
      <c r="I45" s="48"/>
      <c r="J45" s="73">
        <f t="shared" si="4"/>
        <v>0</v>
      </c>
      <c r="K45" s="301"/>
      <c r="L45" s="242"/>
      <c r="M45" s="70">
        <v>2</v>
      </c>
      <c r="N45" s="48"/>
      <c r="O45" s="44">
        <f t="shared" si="5"/>
        <v>0</v>
      </c>
      <c r="P45" s="446"/>
      <c r="Q45" s="242"/>
      <c r="R45" s="54"/>
    </row>
    <row r="46" spans="1:18" s="66" customFormat="1" x14ac:dyDescent="0.25">
      <c r="A46" s="67"/>
      <c r="B46" s="394"/>
      <c r="C46" s="405" t="s">
        <v>27</v>
      </c>
      <c r="D46" s="406"/>
      <c r="E46" s="406"/>
      <c r="F46" s="406"/>
      <c r="G46" s="406"/>
      <c r="H46" s="407"/>
      <c r="I46" s="75"/>
      <c r="J46" s="76">
        <f>SUM(J42:J45)</f>
        <v>0</v>
      </c>
      <c r="K46" s="244">
        <f>IF(J46&gt;C45,C45,J46)</f>
        <v>0</v>
      </c>
      <c r="L46" s="245"/>
      <c r="M46" s="246"/>
      <c r="N46" s="246"/>
      <c r="O46" s="69">
        <f>SUM(O42:O45)</f>
        <v>0</v>
      </c>
      <c r="P46" s="247">
        <f>IF(O46&gt;C45,C45,O46)</f>
        <v>0</v>
      </c>
      <c r="Q46" s="261"/>
      <c r="R46" s="65"/>
    </row>
    <row r="47" spans="1:18" ht="23.1" customHeight="1" x14ac:dyDescent="0.25">
      <c r="A47" s="23"/>
      <c r="B47" s="394"/>
      <c r="C47" s="11" t="s">
        <v>182</v>
      </c>
      <c r="D47" s="3" t="s">
        <v>201</v>
      </c>
      <c r="E47" s="408" t="s">
        <v>192</v>
      </c>
      <c r="F47" s="409"/>
      <c r="G47" s="4" t="s">
        <v>183</v>
      </c>
      <c r="H47" s="45">
        <v>2</v>
      </c>
      <c r="I47" s="48"/>
      <c r="J47" s="73">
        <f t="shared" ref="J47:J48" si="6">H47*I47</f>
        <v>0</v>
      </c>
      <c r="K47" s="301"/>
      <c r="L47" s="242"/>
      <c r="M47" s="70">
        <v>2</v>
      </c>
      <c r="N47" s="48"/>
      <c r="O47" s="44">
        <f t="shared" ref="O47:O48" si="7">M47*N47</f>
        <v>0</v>
      </c>
      <c r="P47" s="446"/>
      <c r="Q47" s="242"/>
      <c r="R47" s="54"/>
    </row>
    <row r="48" spans="1:18" x14ac:dyDescent="0.25">
      <c r="A48" s="54"/>
      <c r="B48" s="394"/>
      <c r="C48" s="249" t="s">
        <v>115</v>
      </c>
      <c r="D48" s="395" t="s">
        <v>202</v>
      </c>
      <c r="E48" s="397" t="s">
        <v>264</v>
      </c>
      <c r="F48" s="398"/>
      <c r="G48" s="401" t="s">
        <v>184</v>
      </c>
      <c r="H48" s="403">
        <v>0.1</v>
      </c>
      <c r="I48" s="429"/>
      <c r="J48" s="417">
        <f t="shared" si="6"/>
        <v>0</v>
      </c>
      <c r="K48" s="301"/>
      <c r="L48" s="444"/>
      <c r="M48" s="459">
        <v>0.1</v>
      </c>
      <c r="N48" s="429"/>
      <c r="O48" s="460">
        <f t="shared" si="7"/>
        <v>0</v>
      </c>
      <c r="P48" s="446"/>
      <c r="Q48" s="242"/>
      <c r="R48" s="54"/>
    </row>
    <row r="49" spans="1:18" x14ac:dyDescent="0.25">
      <c r="A49" s="54"/>
      <c r="B49" s="394"/>
      <c r="C49" s="9">
        <v>20</v>
      </c>
      <c r="D49" s="396"/>
      <c r="E49" s="399"/>
      <c r="F49" s="400"/>
      <c r="G49" s="402"/>
      <c r="H49" s="404"/>
      <c r="I49" s="429"/>
      <c r="J49" s="417"/>
      <c r="K49" s="301"/>
      <c r="L49" s="445"/>
      <c r="M49" s="459"/>
      <c r="N49" s="429"/>
      <c r="O49" s="460"/>
      <c r="P49" s="446"/>
      <c r="Q49" s="242"/>
      <c r="R49" s="54"/>
    </row>
    <row r="50" spans="1:18" s="66" customFormat="1" x14ac:dyDescent="0.25">
      <c r="A50" s="65"/>
      <c r="B50" s="394"/>
      <c r="C50" s="405" t="s">
        <v>27</v>
      </c>
      <c r="D50" s="406"/>
      <c r="E50" s="406"/>
      <c r="F50" s="406"/>
      <c r="G50" s="406"/>
      <c r="H50" s="407"/>
      <c r="I50" s="75"/>
      <c r="J50" s="76">
        <f>SUM(J47:J49)</f>
        <v>0</v>
      </c>
      <c r="K50" s="244">
        <f>IF(J50&gt;C49,C49,J50)</f>
        <v>0</v>
      </c>
      <c r="L50" s="245"/>
      <c r="M50" s="246"/>
      <c r="N50" s="246"/>
      <c r="O50" s="69">
        <f>SUM(O47:O49)</f>
        <v>0</v>
      </c>
      <c r="P50" s="247">
        <f>IF(O50&gt;C49,C49,O50)</f>
        <v>0</v>
      </c>
      <c r="Q50" s="261"/>
      <c r="R50" s="65"/>
    </row>
    <row r="51" spans="1:18" ht="21.95" customHeight="1" x14ac:dyDescent="0.25">
      <c r="A51" s="54"/>
      <c r="B51" s="394"/>
      <c r="C51" s="415" t="s">
        <v>229</v>
      </c>
      <c r="D51" s="3" t="s">
        <v>203</v>
      </c>
      <c r="E51" s="408" t="s">
        <v>278</v>
      </c>
      <c r="F51" s="409"/>
      <c r="G51" s="4" t="s">
        <v>216</v>
      </c>
      <c r="H51" s="45">
        <v>1</v>
      </c>
      <c r="I51" s="48"/>
      <c r="J51" s="73">
        <f t="shared" ref="J51:J54" si="8">H51*I51</f>
        <v>0</v>
      </c>
      <c r="K51" s="301"/>
      <c r="L51" s="242"/>
      <c r="M51" s="70">
        <v>1</v>
      </c>
      <c r="N51" s="48"/>
      <c r="O51" s="44">
        <f t="shared" ref="O51:O54" si="9">M51*N51</f>
        <v>0</v>
      </c>
      <c r="P51" s="446"/>
      <c r="Q51" s="242"/>
      <c r="R51" s="54"/>
    </row>
    <row r="52" spans="1:18" ht="21.95" customHeight="1" x14ac:dyDescent="0.25">
      <c r="A52" s="54"/>
      <c r="B52" s="394"/>
      <c r="C52" s="416"/>
      <c r="D52" s="3" t="s">
        <v>204</v>
      </c>
      <c r="E52" s="408" t="s">
        <v>279</v>
      </c>
      <c r="F52" s="409"/>
      <c r="G52" s="4" t="s">
        <v>216</v>
      </c>
      <c r="H52" s="45">
        <v>0.75</v>
      </c>
      <c r="I52" s="48"/>
      <c r="J52" s="73">
        <f t="shared" si="8"/>
        <v>0</v>
      </c>
      <c r="K52" s="301"/>
      <c r="L52" s="242"/>
      <c r="M52" s="70">
        <v>0.75</v>
      </c>
      <c r="N52" s="48"/>
      <c r="O52" s="44">
        <f t="shared" si="9"/>
        <v>0</v>
      </c>
      <c r="P52" s="446"/>
      <c r="Q52" s="242"/>
      <c r="R52" s="54"/>
    </row>
    <row r="53" spans="1:18" ht="21.95" customHeight="1" x14ac:dyDescent="0.25">
      <c r="A53" s="54"/>
      <c r="B53" s="394"/>
      <c r="C53" s="249" t="s">
        <v>115</v>
      </c>
      <c r="D53" s="3" t="s">
        <v>205</v>
      </c>
      <c r="E53" s="408" t="s">
        <v>190</v>
      </c>
      <c r="F53" s="409"/>
      <c r="G53" s="4" t="s">
        <v>216</v>
      </c>
      <c r="H53" s="45">
        <v>0.5</v>
      </c>
      <c r="I53" s="48"/>
      <c r="J53" s="73">
        <f t="shared" si="8"/>
        <v>0</v>
      </c>
      <c r="K53" s="301"/>
      <c r="L53" s="242"/>
      <c r="M53" s="70">
        <v>0.5</v>
      </c>
      <c r="N53" s="48"/>
      <c r="O53" s="44">
        <f t="shared" si="9"/>
        <v>0</v>
      </c>
      <c r="P53" s="446"/>
      <c r="Q53" s="242"/>
      <c r="R53" s="54"/>
    </row>
    <row r="54" spans="1:18" ht="21.95" customHeight="1" x14ac:dyDescent="0.25">
      <c r="A54" s="54"/>
      <c r="B54" s="394"/>
      <c r="C54" s="9">
        <v>5</v>
      </c>
      <c r="D54" s="3" t="s">
        <v>206</v>
      </c>
      <c r="E54" s="408" t="s">
        <v>280</v>
      </c>
      <c r="F54" s="409"/>
      <c r="G54" s="4" t="s">
        <v>216</v>
      </c>
      <c r="H54" s="45">
        <v>0.75</v>
      </c>
      <c r="I54" s="48"/>
      <c r="J54" s="73">
        <f t="shared" si="8"/>
        <v>0</v>
      </c>
      <c r="K54" s="301"/>
      <c r="L54" s="242"/>
      <c r="M54" s="70">
        <v>0.75</v>
      </c>
      <c r="N54" s="48"/>
      <c r="O54" s="44">
        <f t="shared" si="9"/>
        <v>0</v>
      </c>
      <c r="P54" s="446"/>
      <c r="Q54" s="242"/>
      <c r="R54" s="54"/>
    </row>
    <row r="55" spans="1:18" s="66" customFormat="1" x14ac:dyDescent="0.25">
      <c r="A55" s="65"/>
      <c r="B55" s="394"/>
      <c r="C55" s="405" t="s">
        <v>27</v>
      </c>
      <c r="D55" s="406"/>
      <c r="E55" s="406"/>
      <c r="F55" s="406"/>
      <c r="G55" s="406"/>
      <c r="H55" s="407"/>
      <c r="I55" s="75"/>
      <c r="J55" s="76">
        <f>SUM(J51:J54)</f>
        <v>0</v>
      </c>
      <c r="K55" s="244">
        <f>IF(J55&gt;C54,C54,J55)</f>
        <v>0</v>
      </c>
      <c r="L55" s="245"/>
      <c r="M55" s="246"/>
      <c r="N55" s="246"/>
      <c r="O55" s="69">
        <f>SUM(O51:O54)</f>
        <v>0</v>
      </c>
      <c r="P55" s="247">
        <f>IF(O55&gt;C54,C54,O55)</f>
        <v>0</v>
      </c>
      <c r="Q55" s="261"/>
      <c r="R55" s="65"/>
    </row>
    <row r="56" spans="1:18" ht="20.100000000000001" customHeight="1" x14ac:dyDescent="0.25">
      <c r="A56" s="54"/>
      <c r="B56" s="394"/>
      <c r="C56" s="415" t="s">
        <v>191</v>
      </c>
      <c r="D56" s="3" t="s">
        <v>207</v>
      </c>
      <c r="E56" s="408" t="s">
        <v>186</v>
      </c>
      <c r="F56" s="409"/>
      <c r="G56" s="26" t="s">
        <v>217</v>
      </c>
      <c r="H56" s="45">
        <v>1</v>
      </c>
      <c r="I56" s="48"/>
      <c r="J56" s="73">
        <f t="shared" ref="J56:J69" si="10">H56*I56</f>
        <v>0</v>
      </c>
      <c r="K56" s="301"/>
      <c r="L56" s="242"/>
      <c r="M56" s="70">
        <v>1</v>
      </c>
      <c r="N56" s="48"/>
      <c r="O56" s="44">
        <f t="shared" ref="O56:O65" si="11">M56*N56</f>
        <v>0</v>
      </c>
      <c r="P56" s="446"/>
      <c r="Q56" s="242"/>
      <c r="R56" s="54"/>
    </row>
    <row r="57" spans="1:18" ht="20.100000000000001" customHeight="1" x14ac:dyDescent="0.25">
      <c r="A57" s="54"/>
      <c r="B57" s="394"/>
      <c r="C57" s="416"/>
      <c r="D57" s="3" t="s">
        <v>208</v>
      </c>
      <c r="E57" s="408" t="s">
        <v>185</v>
      </c>
      <c r="F57" s="409"/>
      <c r="G57" s="6" t="s">
        <v>217</v>
      </c>
      <c r="H57" s="45">
        <v>1</v>
      </c>
      <c r="I57" s="48"/>
      <c r="J57" s="73">
        <f t="shared" si="10"/>
        <v>0</v>
      </c>
      <c r="K57" s="301"/>
      <c r="L57" s="242"/>
      <c r="M57" s="70">
        <v>1</v>
      </c>
      <c r="N57" s="48"/>
      <c r="O57" s="44">
        <f t="shared" si="11"/>
        <v>0</v>
      </c>
      <c r="P57" s="446"/>
      <c r="Q57" s="242"/>
      <c r="R57" s="54"/>
    </row>
    <row r="58" spans="1:18" ht="20.100000000000001" customHeight="1" x14ac:dyDescent="0.25">
      <c r="A58" s="54"/>
      <c r="B58" s="394"/>
      <c r="C58" s="416"/>
      <c r="D58" s="148" t="s">
        <v>209</v>
      </c>
      <c r="E58" s="408" t="s">
        <v>331</v>
      </c>
      <c r="F58" s="409"/>
      <c r="G58" s="6" t="s">
        <v>332</v>
      </c>
      <c r="H58" s="45">
        <v>2</v>
      </c>
      <c r="I58" s="48"/>
      <c r="J58" s="73">
        <f t="shared" si="10"/>
        <v>0</v>
      </c>
      <c r="K58" s="301"/>
      <c r="L58" s="242"/>
      <c r="M58" s="70">
        <v>2</v>
      </c>
      <c r="N58" s="48"/>
      <c r="O58" s="44">
        <f t="shared" si="11"/>
        <v>0</v>
      </c>
      <c r="P58" s="446"/>
      <c r="Q58" s="242"/>
      <c r="R58" s="54"/>
    </row>
    <row r="59" spans="1:18" ht="20.100000000000001" customHeight="1" x14ac:dyDescent="0.25">
      <c r="A59" s="54"/>
      <c r="B59" s="394"/>
      <c r="C59" s="416"/>
      <c r="D59" s="3" t="s">
        <v>210</v>
      </c>
      <c r="E59" s="408" t="s">
        <v>187</v>
      </c>
      <c r="F59" s="409"/>
      <c r="G59" s="6" t="s">
        <v>218</v>
      </c>
      <c r="H59" s="45">
        <v>1</v>
      </c>
      <c r="I59" s="48"/>
      <c r="J59" s="73">
        <f t="shared" si="10"/>
        <v>0</v>
      </c>
      <c r="K59" s="301"/>
      <c r="L59" s="242"/>
      <c r="M59" s="70">
        <v>1</v>
      </c>
      <c r="N59" s="48"/>
      <c r="O59" s="44">
        <f t="shared" si="11"/>
        <v>0</v>
      </c>
      <c r="P59" s="446"/>
      <c r="Q59" s="242"/>
      <c r="R59" s="54"/>
    </row>
    <row r="60" spans="1:18" ht="20.100000000000001" customHeight="1" x14ac:dyDescent="0.25">
      <c r="A60" s="54"/>
      <c r="B60" s="394"/>
      <c r="C60" s="416"/>
      <c r="D60" s="3" t="s">
        <v>211</v>
      </c>
      <c r="E60" s="408" t="s">
        <v>219</v>
      </c>
      <c r="F60" s="409"/>
      <c r="G60" s="6" t="s">
        <v>81</v>
      </c>
      <c r="H60" s="45">
        <v>0.5</v>
      </c>
      <c r="I60" s="48"/>
      <c r="J60" s="73">
        <f t="shared" si="10"/>
        <v>0</v>
      </c>
      <c r="K60" s="301"/>
      <c r="L60" s="242"/>
      <c r="M60" s="70">
        <v>0.5</v>
      </c>
      <c r="N60" s="48"/>
      <c r="O60" s="44">
        <f t="shared" si="11"/>
        <v>0</v>
      </c>
      <c r="P60" s="446"/>
      <c r="Q60" s="242"/>
      <c r="R60" s="54"/>
    </row>
    <row r="61" spans="1:18" ht="20.100000000000001" customHeight="1" x14ac:dyDescent="0.25">
      <c r="A61" s="54"/>
      <c r="B61" s="394"/>
      <c r="C61" s="416"/>
      <c r="D61" s="3" t="s">
        <v>212</v>
      </c>
      <c r="E61" s="408" t="s">
        <v>220</v>
      </c>
      <c r="F61" s="409"/>
      <c r="G61" s="6" t="s">
        <v>221</v>
      </c>
      <c r="H61" s="45">
        <v>0.5</v>
      </c>
      <c r="I61" s="48"/>
      <c r="J61" s="73">
        <f t="shared" si="10"/>
        <v>0</v>
      </c>
      <c r="K61" s="301"/>
      <c r="L61" s="242"/>
      <c r="M61" s="70">
        <v>0.5</v>
      </c>
      <c r="N61" s="48"/>
      <c r="O61" s="44">
        <f t="shared" si="11"/>
        <v>0</v>
      </c>
      <c r="P61" s="446"/>
      <c r="Q61" s="242"/>
      <c r="R61" s="54"/>
    </row>
    <row r="62" spans="1:18" ht="20.100000000000001" customHeight="1" x14ac:dyDescent="0.25">
      <c r="A62" s="54"/>
      <c r="B62" s="394"/>
      <c r="C62" s="416"/>
      <c r="D62" s="3" t="s">
        <v>213</v>
      </c>
      <c r="E62" s="408" t="s">
        <v>188</v>
      </c>
      <c r="F62" s="409"/>
      <c r="G62" s="6" t="s">
        <v>38</v>
      </c>
      <c r="H62" s="45">
        <v>0.5</v>
      </c>
      <c r="I62" s="48"/>
      <c r="J62" s="73">
        <f t="shared" si="10"/>
        <v>0</v>
      </c>
      <c r="K62" s="301"/>
      <c r="L62" s="242"/>
      <c r="M62" s="70">
        <v>0.5</v>
      </c>
      <c r="N62" s="48"/>
      <c r="O62" s="44">
        <f t="shared" si="11"/>
        <v>0</v>
      </c>
      <c r="P62" s="446"/>
      <c r="Q62" s="242"/>
      <c r="R62" s="54"/>
    </row>
    <row r="63" spans="1:18" ht="20.100000000000001" customHeight="1" x14ac:dyDescent="0.25">
      <c r="A63" s="54"/>
      <c r="B63" s="394"/>
      <c r="C63" s="416"/>
      <c r="D63" s="3" t="s">
        <v>214</v>
      </c>
      <c r="E63" s="408" t="s">
        <v>266</v>
      </c>
      <c r="F63" s="409"/>
      <c r="G63" s="6" t="s">
        <v>222</v>
      </c>
      <c r="H63" s="45">
        <v>0.5</v>
      </c>
      <c r="I63" s="48"/>
      <c r="J63" s="73">
        <f t="shared" si="10"/>
        <v>0</v>
      </c>
      <c r="K63" s="301"/>
      <c r="L63" s="242"/>
      <c r="M63" s="70">
        <v>0.5</v>
      </c>
      <c r="N63" s="48"/>
      <c r="O63" s="44">
        <f t="shared" si="11"/>
        <v>0</v>
      </c>
      <c r="P63" s="446"/>
      <c r="Q63" s="242"/>
      <c r="R63" s="54"/>
    </row>
    <row r="64" spans="1:18" ht="20.100000000000001" customHeight="1" x14ac:dyDescent="0.25">
      <c r="A64" s="54"/>
      <c r="B64" s="394"/>
      <c r="C64" s="249" t="s">
        <v>115</v>
      </c>
      <c r="D64" s="3" t="s">
        <v>215</v>
      </c>
      <c r="E64" s="408" t="s">
        <v>281</v>
      </c>
      <c r="F64" s="409"/>
      <c r="G64" s="6" t="s">
        <v>223</v>
      </c>
      <c r="H64" s="45">
        <v>0.5</v>
      </c>
      <c r="I64" s="48"/>
      <c r="J64" s="73">
        <f t="shared" si="10"/>
        <v>0</v>
      </c>
      <c r="K64" s="301"/>
      <c r="L64" s="242"/>
      <c r="M64" s="70">
        <v>0.5</v>
      </c>
      <c r="N64" s="48"/>
      <c r="O64" s="44">
        <f t="shared" si="11"/>
        <v>0</v>
      </c>
      <c r="P64" s="446"/>
      <c r="Q64" s="242"/>
      <c r="R64" s="54"/>
    </row>
    <row r="65" spans="1:18" ht="29.45" customHeight="1" x14ac:dyDescent="0.25">
      <c r="A65" s="54"/>
      <c r="B65" s="249" t="s">
        <v>115</v>
      </c>
      <c r="C65" s="9">
        <v>5</v>
      </c>
      <c r="D65" s="148" t="s">
        <v>400</v>
      </c>
      <c r="E65" s="408" t="s">
        <v>189</v>
      </c>
      <c r="F65" s="409"/>
      <c r="G65" s="6" t="s">
        <v>224</v>
      </c>
      <c r="H65" s="45">
        <v>0.5</v>
      </c>
      <c r="I65" s="48"/>
      <c r="J65" s="73">
        <f t="shared" si="10"/>
        <v>0</v>
      </c>
      <c r="K65" s="301"/>
      <c r="L65" s="242"/>
      <c r="M65" s="70">
        <v>0.5</v>
      </c>
      <c r="N65" s="48"/>
      <c r="O65" s="44">
        <f t="shared" si="11"/>
        <v>0</v>
      </c>
      <c r="P65" s="446"/>
      <c r="Q65" s="242"/>
      <c r="R65" s="54"/>
    </row>
    <row r="66" spans="1:18" s="66" customFormat="1" x14ac:dyDescent="0.25">
      <c r="A66" s="65"/>
      <c r="B66" s="254">
        <v>35</v>
      </c>
      <c r="C66" s="405" t="s">
        <v>27</v>
      </c>
      <c r="D66" s="406"/>
      <c r="E66" s="406"/>
      <c r="F66" s="406"/>
      <c r="G66" s="406"/>
      <c r="H66" s="407"/>
      <c r="I66" s="75"/>
      <c r="J66" s="76">
        <f>SUM(J56:J65)</f>
        <v>0</v>
      </c>
      <c r="K66" s="244">
        <f>IF(J66&gt;C65,C65,J66)</f>
        <v>0</v>
      </c>
      <c r="L66" s="245"/>
      <c r="M66" s="246"/>
      <c r="N66" s="246"/>
      <c r="O66" s="69">
        <f>SUM(O56:O65)</f>
        <v>0</v>
      </c>
      <c r="P66" s="247">
        <f>IF(O66&gt;C65,C65,O66)</f>
        <v>0</v>
      </c>
      <c r="Q66" s="261"/>
      <c r="R66" s="65"/>
    </row>
    <row r="67" spans="1:18" ht="21.95" customHeight="1" x14ac:dyDescent="0.25">
      <c r="A67" s="54"/>
      <c r="B67" s="393" t="s">
        <v>193</v>
      </c>
      <c r="C67" s="12" t="s">
        <v>197</v>
      </c>
      <c r="D67" s="3" t="s">
        <v>401</v>
      </c>
      <c r="E67" s="408" t="s">
        <v>194</v>
      </c>
      <c r="F67" s="409"/>
      <c r="G67" s="6" t="s">
        <v>225</v>
      </c>
      <c r="H67" s="45">
        <v>4</v>
      </c>
      <c r="I67" s="48"/>
      <c r="J67" s="73">
        <f t="shared" si="10"/>
        <v>0</v>
      </c>
      <c r="K67" s="301"/>
      <c r="L67" s="242"/>
      <c r="M67" s="70">
        <v>4</v>
      </c>
      <c r="N67" s="48"/>
      <c r="O67" s="44">
        <f t="shared" ref="O67:O69" si="12">M67*N67</f>
        <v>0</v>
      </c>
      <c r="P67" s="446"/>
      <c r="Q67" s="242"/>
      <c r="R67" s="54"/>
    </row>
    <row r="68" spans="1:18" ht="33.6" customHeight="1" x14ac:dyDescent="0.25">
      <c r="A68" s="54"/>
      <c r="B68" s="394"/>
      <c r="C68" s="248" t="s">
        <v>115</v>
      </c>
      <c r="D68" s="148" t="s">
        <v>402</v>
      </c>
      <c r="E68" s="408" t="s">
        <v>195</v>
      </c>
      <c r="F68" s="409"/>
      <c r="G68" s="6" t="s">
        <v>217</v>
      </c>
      <c r="H68" s="45">
        <v>2</v>
      </c>
      <c r="I68" s="48"/>
      <c r="J68" s="73">
        <f t="shared" si="10"/>
        <v>0</v>
      </c>
      <c r="K68" s="301"/>
      <c r="L68" s="242"/>
      <c r="M68" s="70">
        <v>2</v>
      </c>
      <c r="N68" s="48"/>
      <c r="O68" s="44">
        <f t="shared" si="12"/>
        <v>0</v>
      </c>
      <c r="P68" s="446"/>
      <c r="Q68" s="242"/>
      <c r="R68" s="54"/>
    </row>
    <row r="69" spans="1:18" ht="25.5" x14ac:dyDescent="0.25">
      <c r="A69" s="54"/>
      <c r="B69" s="249" t="s">
        <v>115</v>
      </c>
      <c r="C69" s="9">
        <v>10</v>
      </c>
      <c r="D69" s="3" t="s">
        <v>403</v>
      </c>
      <c r="E69" s="408" t="s">
        <v>196</v>
      </c>
      <c r="F69" s="409"/>
      <c r="G69" s="6" t="s">
        <v>127</v>
      </c>
      <c r="H69" s="45">
        <v>1</v>
      </c>
      <c r="I69" s="48"/>
      <c r="J69" s="73">
        <f t="shared" si="10"/>
        <v>0</v>
      </c>
      <c r="K69" s="301"/>
      <c r="L69" s="242"/>
      <c r="M69" s="70">
        <v>1</v>
      </c>
      <c r="N69" s="48"/>
      <c r="O69" s="44">
        <f t="shared" si="12"/>
        <v>0</v>
      </c>
      <c r="P69" s="446"/>
      <c r="Q69" s="242"/>
      <c r="R69" s="54"/>
    </row>
    <row r="70" spans="1:18" s="66" customFormat="1" x14ac:dyDescent="0.25">
      <c r="A70" s="65"/>
      <c r="B70" s="251">
        <v>10</v>
      </c>
      <c r="C70" s="405" t="s">
        <v>27</v>
      </c>
      <c r="D70" s="406"/>
      <c r="E70" s="406"/>
      <c r="F70" s="406"/>
      <c r="G70" s="406"/>
      <c r="H70" s="407"/>
      <c r="I70" s="75"/>
      <c r="J70" s="76">
        <f>SUM(J67:J69)</f>
        <v>0</v>
      </c>
      <c r="K70" s="244">
        <f>IF(J70&gt;C69,C69,J70)</f>
        <v>0</v>
      </c>
      <c r="L70" s="245"/>
      <c r="M70" s="246"/>
      <c r="N70" s="246"/>
      <c r="O70" s="69">
        <f>SUM(O67:O69)</f>
        <v>0</v>
      </c>
      <c r="P70" s="247">
        <f>IF(O70&gt;C69,C69,O70)</f>
        <v>0</v>
      </c>
      <c r="Q70" s="261"/>
      <c r="R70" s="65"/>
    </row>
    <row r="71" spans="1:18" ht="15.75" thickBot="1" x14ac:dyDescent="0.3">
      <c r="A71" s="54"/>
      <c r="B71" s="255"/>
      <c r="C71" s="25"/>
      <c r="D71" s="165"/>
      <c r="E71" s="410"/>
      <c r="F71" s="410"/>
      <c r="G71" s="24"/>
      <c r="H71" s="165"/>
      <c r="I71" s="166"/>
      <c r="J71" s="166"/>
      <c r="K71" s="58"/>
      <c r="L71" s="58"/>
      <c r="M71" s="165"/>
      <c r="N71" s="166"/>
      <c r="O71" s="166"/>
      <c r="P71" s="58"/>
      <c r="Q71" s="58"/>
      <c r="R71" s="54"/>
    </row>
    <row r="72" spans="1:18" s="62" customFormat="1" ht="17.25" thickTop="1" thickBot="1" x14ac:dyDescent="0.3">
      <c r="A72" s="61"/>
      <c r="B72" s="411" t="s">
        <v>265</v>
      </c>
      <c r="C72" s="411"/>
      <c r="D72" s="411"/>
      <c r="E72" s="411"/>
      <c r="F72" s="411"/>
      <c r="G72" s="411"/>
      <c r="H72" s="411"/>
      <c r="I72" s="412"/>
      <c r="J72" s="256">
        <f>J70+J66+J55+J50+J46+J41+J37+J28</f>
        <v>0</v>
      </c>
      <c r="K72" s="257">
        <f>K70+K66+K55+K50+K46+K41+K37+K28</f>
        <v>0</v>
      </c>
      <c r="L72" s="258"/>
      <c r="M72" s="58"/>
      <c r="N72" s="59"/>
      <c r="O72" s="259">
        <f>O70+O66+O55+O50+O46+O41+O37+O28</f>
        <v>0</v>
      </c>
      <c r="P72" s="260">
        <f>P70+P66+P55+P50+P46+P41+P37+P28</f>
        <v>0</v>
      </c>
      <c r="Q72" s="258"/>
      <c r="R72" s="61"/>
    </row>
    <row r="73" spans="1:18" x14ac:dyDescent="0.25">
      <c r="A73" s="54"/>
      <c r="B73" s="54"/>
      <c r="C73" s="20"/>
      <c r="D73" s="55"/>
      <c r="E73" s="55"/>
      <c r="F73" s="55"/>
      <c r="G73" s="56"/>
      <c r="H73" s="55"/>
      <c r="I73" s="23"/>
      <c r="J73" s="23"/>
      <c r="K73" s="54"/>
      <c r="L73" s="54"/>
      <c r="M73" s="55"/>
      <c r="N73" s="23"/>
      <c r="O73" s="23"/>
      <c r="P73" s="54"/>
      <c r="Q73" s="54"/>
    </row>
    <row r="74" spans="1:18" x14ac:dyDescent="0.25">
      <c r="A74" s="54"/>
      <c r="B74" s="54"/>
      <c r="C74" s="20"/>
      <c r="D74" s="55"/>
      <c r="E74" s="55"/>
      <c r="F74" s="55"/>
      <c r="G74" s="56"/>
      <c r="H74" s="55"/>
      <c r="I74" s="23"/>
      <c r="J74" s="23"/>
      <c r="K74" s="54"/>
      <c r="L74" s="54"/>
      <c r="M74" s="55"/>
      <c r="N74" s="23"/>
      <c r="O74" s="23"/>
      <c r="P74" s="54"/>
      <c r="Q74" s="54"/>
    </row>
    <row r="75" spans="1:18" x14ac:dyDescent="0.25">
      <c r="A75" s="54"/>
      <c r="B75" s="54"/>
      <c r="C75" s="20"/>
      <c r="D75" s="55"/>
      <c r="E75" s="55"/>
      <c r="F75" s="55"/>
      <c r="G75" s="56"/>
      <c r="H75" s="55"/>
      <c r="I75" s="23"/>
      <c r="J75" s="23"/>
      <c r="K75" s="54"/>
      <c r="L75" s="54"/>
      <c r="M75" s="55"/>
      <c r="N75" s="23"/>
      <c r="O75" s="23"/>
      <c r="P75" s="54"/>
      <c r="Q75" s="54"/>
    </row>
    <row r="76" spans="1:18" x14ac:dyDescent="0.25">
      <c r="A76" s="54"/>
      <c r="B76" s="54"/>
      <c r="C76" s="20"/>
      <c r="D76" s="55"/>
      <c r="E76" s="55"/>
      <c r="F76" s="55"/>
      <c r="G76" s="56"/>
      <c r="H76" s="55"/>
      <c r="I76" s="24"/>
      <c r="J76" s="23"/>
      <c r="K76" s="54"/>
      <c r="L76" s="54"/>
      <c r="M76" s="55"/>
      <c r="N76" s="24"/>
      <c r="O76" s="23"/>
      <c r="P76" s="54"/>
      <c r="Q76" s="54"/>
    </row>
  </sheetData>
  <sheetProtection algorithmName="SHA-512" hashValue="EP7l8i0XurcrmL+Q0tXREaUIKgaLNBkaj7prGZVXgyUWFYcKxgDrcaWST0W7j/RQJ6AagBt/1mZv00FqLGNMSg==" saltValue="TUbcSeQEw+iO07hmkTEWpw==" spinCount="100000" sheet="1" objects="1" scenarios="1"/>
  <mergeCells count="118">
    <mergeCell ref="L48:L49"/>
    <mergeCell ref="P51:P54"/>
    <mergeCell ref="P56:P65"/>
    <mergeCell ref="P67:P69"/>
    <mergeCell ref="I9:L10"/>
    <mergeCell ref="M9:Q10"/>
    <mergeCell ref="P42:P45"/>
    <mergeCell ref="P47:P49"/>
    <mergeCell ref="M48:M49"/>
    <mergeCell ref="N48:N49"/>
    <mergeCell ref="O48:O49"/>
    <mergeCell ref="Q11:Q12"/>
    <mergeCell ref="P14:P27"/>
    <mergeCell ref="P29:P36"/>
    <mergeCell ref="M38:M40"/>
    <mergeCell ref="N38:N40"/>
    <mergeCell ref="O38:O40"/>
    <mergeCell ref="P38:P40"/>
    <mergeCell ref="Q38:Q40"/>
    <mergeCell ref="M11:M12"/>
    <mergeCell ref="N11:P11"/>
    <mergeCell ref="L38:L40"/>
    <mergeCell ref="L11:L12"/>
    <mergeCell ref="I11:K11"/>
    <mergeCell ref="I48:I49"/>
    <mergeCell ref="E32:F32"/>
    <mergeCell ref="E31:F31"/>
    <mergeCell ref="E30:F30"/>
    <mergeCell ref="E29:F29"/>
    <mergeCell ref="C28:H28"/>
    <mergeCell ref="G11:G12"/>
    <mergeCell ref="H11:H12"/>
    <mergeCell ref="E33:F33"/>
    <mergeCell ref="E21:F21"/>
    <mergeCell ref="E24:F24"/>
    <mergeCell ref="E13:F13"/>
    <mergeCell ref="E17:F17"/>
    <mergeCell ref="E19:F19"/>
    <mergeCell ref="E20:F20"/>
    <mergeCell ref="C41:H41"/>
    <mergeCell ref="E42:F42"/>
    <mergeCell ref="E43:F43"/>
    <mergeCell ref="E44:F44"/>
    <mergeCell ref="E45:F45"/>
    <mergeCell ref="C46:H46"/>
    <mergeCell ref="C3:L3"/>
    <mergeCell ref="C9:E9"/>
    <mergeCell ref="G9:G10"/>
    <mergeCell ref="H9:H10"/>
    <mergeCell ref="C5:L5"/>
    <mergeCell ref="D7:J7"/>
    <mergeCell ref="E15:F15"/>
    <mergeCell ref="E23:F23"/>
    <mergeCell ref="E22:F22"/>
    <mergeCell ref="E16:F16"/>
    <mergeCell ref="E14:F14"/>
    <mergeCell ref="E18:F18"/>
    <mergeCell ref="B11:B12"/>
    <mergeCell ref="B14:B39"/>
    <mergeCell ref="J38:J40"/>
    <mergeCell ref="K38:K40"/>
    <mergeCell ref="K14:K27"/>
    <mergeCell ref="K29:K36"/>
    <mergeCell ref="C29:C34"/>
    <mergeCell ref="D38:D40"/>
    <mergeCell ref="E38:F40"/>
    <mergeCell ref="G38:G40"/>
    <mergeCell ref="H38:H40"/>
    <mergeCell ref="I38:I40"/>
    <mergeCell ref="C11:C12"/>
    <mergeCell ref="D11:D12"/>
    <mergeCell ref="E26:F26"/>
    <mergeCell ref="E25:F25"/>
    <mergeCell ref="C37:H37"/>
    <mergeCell ref="C14:C25"/>
    <mergeCell ref="E11:F12"/>
    <mergeCell ref="E36:F36"/>
    <mergeCell ref="E35:F35"/>
    <mergeCell ref="E27:F27"/>
    <mergeCell ref="E34:F34"/>
    <mergeCell ref="E71:F71"/>
    <mergeCell ref="B72:I72"/>
    <mergeCell ref="K47:K49"/>
    <mergeCell ref="E67:F67"/>
    <mergeCell ref="E69:F69"/>
    <mergeCell ref="B42:B64"/>
    <mergeCell ref="E63:F63"/>
    <mergeCell ref="E64:F64"/>
    <mergeCell ref="E65:F65"/>
    <mergeCell ref="C56:C63"/>
    <mergeCell ref="E57:F57"/>
    <mergeCell ref="E59:F59"/>
    <mergeCell ref="K51:K54"/>
    <mergeCell ref="K56:K65"/>
    <mergeCell ref="K67:K69"/>
    <mergeCell ref="E60:F60"/>
    <mergeCell ref="E61:F61"/>
    <mergeCell ref="J48:J49"/>
    <mergeCell ref="C70:H70"/>
    <mergeCell ref="E58:F58"/>
    <mergeCell ref="E47:F47"/>
    <mergeCell ref="E51:F51"/>
    <mergeCell ref="C51:C52"/>
    <mergeCell ref="K42:K45"/>
    <mergeCell ref="B67:B68"/>
    <mergeCell ref="D48:D49"/>
    <mergeCell ref="E48:F49"/>
    <mergeCell ref="G48:G49"/>
    <mergeCell ref="H48:H49"/>
    <mergeCell ref="C50:H50"/>
    <mergeCell ref="E62:F62"/>
    <mergeCell ref="E56:F56"/>
    <mergeCell ref="E52:F52"/>
    <mergeCell ref="E53:F53"/>
    <mergeCell ref="E54:F54"/>
    <mergeCell ref="C55:H55"/>
    <mergeCell ref="C66:H66"/>
    <mergeCell ref="E68:F68"/>
  </mergeCells>
  <phoneticPr fontId="2" type="noConversion"/>
  <conditionalFormatting sqref="N14:N27 N29:N36 N38:N40 N42:N45 N47:N49 N51:N54 N56:N65 N67:N69">
    <cfRule type="expression" dxfId="6" priority="1">
      <formula>$I14&lt;$N14</formula>
    </cfRule>
    <cfRule type="expression" dxfId="5" priority="2">
      <formula>$I14&gt;$N14</formula>
    </cfRule>
  </conditionalFormatting>
  <conditionalFormatting sqref="N70">
    <cfRule type="expression" dxfId="4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8" scale="53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80"/>
  <sheetViews>
    <sheetView topLeftCell="A27" zoomScaleNormal="100" zoomScaleSheetLayoutView="82" zoomScalePageLayoutView="90" workbookViewId="0">
      <selection activeCell="I26" sqref="I26"/>
    </sheetView>
  </sheetViews>
  <sheetFormatPr defaultColWidth="8.85546875" defaultRowHeight="15" x14ac:dyDescent="0.25"/>
  <cols>
    <col min="1" max="1" width="3.5703125" style="50" customWidth="1"/>
    <col min="2" max="2" width="37.85546875" style="15" customWidth="1"/>
    <col min="3" max="3" width="25.5703125" style="15" customWidth="1"/>
    <col min="4" max="4" width="5.5703125" style="15" customWidth="1"/>
    <col min="5" max="5" width="53" style="15" customWidth="1"/>
    <col min="6" max="6" width="18.42578125" style="15" customWidth="1"/>
    <col min="7" max="7" width="13.85546875" style="13" customWidth="1"/>
    <col min="8" max="8" width="9.42578125" style="13" customWidth="1"/>
    <col min="9" max="9" width="15.140625" style="15" customWidth="1"/>
    <col min="10" max="10" width="11.85546875" style="15" customWidth="1"/>
    <col min="11" max="11" width="13.85546875" style="90" customWidth="1"/>
    <col min="12" max="12" width="50" style="15" customWidth="1"/>
    <col min="13" max="13" width="9.42578125" style="13" customWidth="1"/>
    <col min="14" max="14" width="14.140625" style="15" customWidth="1"/>
    <col min="15" max="15" width="13.7109375" style="15" customWidth="1"/>
    <col min="16" max="16" width="12.85546875" style="90" customWidth="1"/>
    <col min="17" max="17" width="50" style="15" customWidth="1"/>
    <col min="18" max="19" width="8.85546875" style="15"/>
    <col min="20" max="20" width="1.42578125" style="15" customWidth="1"/>
    <col min="21" max="16384" width="8.85546875" style="15"/>
  </cols>
  <sheetData>
    <row r="1" spans="2:22" s="50" customFormat="1" x14ac:dyDescent="0.25">
      <c r="G1" s="35"/>
      <c r="H1" s="35"/>
      <c r="K1" s="81"/>
      <c r="M1" s="35"/>
      <c r="P1" s="81"/>
    </row>
    <row r="2" spans="2:22" s="50" customFormat="1" x14ac:dyDescent="0.25">
      <c r="G2" s="35"/>
      <c r="H2" s="35"/>
      <c r="K2" s="81"/>
      <c r="M2" s="35"/>
      <c r="P2" s="81"/>
    </row>
    <row r="3" spans="2:22" s="50" customFormat="1" ht="15.75" x14ac:dyDescent="0.25">
      <c r="C3" s="304" t="s">
        <v>304</v>
      </c>
      <c r="D3" s="304"/>
      <c r="E3" s="304"/>
      <c r="F3" s="304"/>
      <c r="G3" s="304"/>
      <c r="H3" s="304"/>
      <c r="I3" s="304"/>
      <c r="J3" s="304"/>
      <c r="K3" s="304"/>
      <c r="L3" s="304"/>
    </row>
    <row r="4" spans="2:22" s="50" customFormat="1" ht="15.75" x14ac:dyDescent="0.2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22" s="50" customFormat="1" ht="15.75" x14ac:dyDescent="0.25">
      <c r="C5" s="304" t="s">
        <v>297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2:22" s="50" customFormat="1" x14ac:dyDescent="0.25">
      <c r="C6" s="482"/>
      <c r="D6" s="482"/>
      <c r="E6" s="482"/>
      <c r="F6" s="482"/>
      <c r="G6" s="482"/>
      <c r="H6" s="482"/>
      <c r="I6" s="482"/>
      <c r="J6" s="482"/>
      <c r="K6" s="81"/>
      <c r="P6" s="81"/>
    </row>
    <row r="7" spans="2:22" s="50" customFormat="1" ht="23.1" customHeight="1" x14ac:dyDescent="0.25">
      <c r="C7" s="22" t="str">
        <f>'1.Identificação '!B8</f>
        <v>Nome do candidato:</v>
      </c>
      <c r="E7" s="440">
        <f>'1.Identificação '!C8</f>
        <v>0</v>
      </c>
      <c r="F7" s="440"/>
      <c r="G7" s="440"/>
      <c r="H7" s="440"/>
      <c r="I7" s="440"/>
      <c r="J7" s="440"/>
      <c r="K7" s="81"/>
      <c r="P7" s="81"/>
    </row>
    <row r="8" spans="2:22" s="50" customFormat="1" x14ac:dyDescent="0.25">
      <c r="G8" s="35"/>
      <c r="H8" s="35"/>
      <c r="K8" s="81"/>
      <c r="M8" s="35"/>
      <c r="P8" s="81"/>
    </row>
    <row r="9" spans="2:22" s="50" customFormat="1" ht="18.75" x14ac:dyDescent="0.3">
      <c r="C9" s="437" t="s">
        <v>42</v>
      </c>
      <c r="D9" s="481"/>
      <c r="E9" s="481"/>
      <c r="F9" s="51">
        <v>0.42499999999999999</v>
      </c>
      <c r="G9" s="33"/>
      <c r="H9" s="33"/>
      <c r="I9" s="447" t="s">
        <v>313</v>
      </c>
      <c r="J9" s="448"/>
      <c r="K9" s="448"/>
      <c r="L9" s="449"/>
      <c r="M9" s="498" t="s">
        <v>314</v>
      </c>
      <c r="N9" s="499"/>
      <c r="O9" s="499"/>
      <c r="P9" s="499"/>
      <c r="Q9" s="500"/>
    </row>
    <row r="10" spans="2:22" s="50" customFormat="1" x14ac:dyDescent="0.25">
      <c r="G10" s="34"/>
      <c r="H10" s="34"/>
      <c r="I10" s="450"/>
      <c r="J10" s="451"/>
      <c r="K10" s="451"/>
      <c r="L10" s="452"/>
      <c r="M10" s="501"/>
      <c r="N10" s="502"/>
      <c r="O10" s="502"/>
      <c r="P10" s="502"/>
      <c r="Q10" s="503"/>
      <c r="R10" s="22"/>
      <c r="S10" s="22"/>
      <c r="U10" s="22"/>
      <c r="V10" s="22"/>
    </row>
    <row r="11" spans="2:22" x14ac:dyDescent="0.25">
      <c r="B11" s="477" t="s">
        <v>172</v>
      </c>
      <c r="C11" s="477" t="s">
        <v>29</v>
      </c>
      <c r="D11" s="477" t="s">
        <v>30</v>
      </c>
      <c r="E11" s="478" t="s">
        <v>6</v>
      </c>
      <c r="F11" s="478"/>
      <c r="G11" s="477" t="s">
        <v>34</v>
      </c>
      <c r="H11" s="480" t="s">
        <v>10</v>
      </c>
      <c r="I11" s="476" t="s">
        <v>307</v>
      </c>
      <c r="J11" s="476"/>
      <c r="K11" s="476"/>
      <c r="L11" s="476" t="s">
        <v>4</v>
      </c>
      <c r="M11" s="495" t="s">
        <v>10</v>
      </c>
      <c r="N11" s="487" t="s">
        <v>305</v>
      </c>
      <c r="O11" s="487"/>
      <c r="P11" s="487"/>
      <c r="Q11" s="487" t="s">
        <v>306</v>
      </c>
      <c r="R11" s="35"/>
      <c r="S11" s="35"/>
      <c r="T11" s="50"/>
      <c r="U11" s="13"/>
      <c r="V11" s="13"/>
    </row>
    <row r="12" spans="2:22" ht="63.75" x14ac:dyDescent="0.25">
      <c r="B12" s="477"/>
      <c r="C12" s="477"/>
      <c r="D12" s="477"/>
      <c r="E12" s="479"/>
      <c r="F12" s="479"/>
      <c r="G12" s="477"/>
      <c r="H12" s="480"/>
      <c r="I12" s="72" t="s">
        <v>318</v>
      </c>
      <c r="J12" s="71" t="s">
        <v>15</v>
      </c>
      <c r="K12" s="71" t="s">
        <v>28</v>
      </c>
      <c r="L12" s="476"/>
      <c r="M12" s="495"/>
      <c r="N12" s="47" t="s">
        <v>318</v>
      </c>
      <c r="O12" s="43" t="s">
        <v>15</v>
      </c>
      <c r="P12" s="43" t="s">
        <v>28</v>
      </c>
      <c r="Q12" s="487"/>
      <c r="R12" s="35"/>
      <c r="S12" s="35"/>
      <c r="T12" s="50"/>
      <c r="U12" s="13"/>
      <c r="V12" s="13"/>
    </row>
    <row r="13" spans="2:22" x14ac:dyDescent="0.25">
      <c r="B13" s="2" t="s">
        <v>56</v>
      </c>
      <c r="C13" s="2" t="s">
        <v>57</v>
      </c>
      <c r="D13" s="2" t="s">
        <v>58</v>
      </c>
      <c r="E13" s="477" t="s">
        <v>59</v>
      </c>
      <c r="F13" s="477"/>
      <c r="G13" s="2" t="s">
        <v>60</v>
      </c>
      <c r="H13" s="78" t="s">
        <v>61</v>
      </c>
      <c r="I13" s="71" t="s">
        <v>62</v>
      </c>
      <c r="J13" s="71" t="s">
        <v>32</v>
      </c>
      <c r="K13" s="71" t="s">
        <v>173</v>
      </c>
      <c r="L13" s="71" t="s">
        <v>174</v>
      </c>
      <c r="M13" s="43" t="s">
        <v>308</v>
      </c>
      <c r="N13" s="43" t="s">
        <v>309</v>
      </c>
      <c r="O13" s="43" t="s">
        <v>310</v>
      </c>
      <c r="P13" s="43" t="s">
        <v>311</v>
      </c>
      <c r="Q13" s="43" t="s">
        <v>312</v>
      </c>
      <c r="R13" s="35"/>
      <c r="S13" s="35"/>
      <c r="T13" s="50"/>
      <c r="U13" s="13"/>
      <c r="V13" s="13"/>
    </row>
    <row r="14" spans="2:22" ht="21.95" customHeight="1" x14ac:dyDescent="0.25">
      <c r="B14" s="493" t="s">
        <v>228</v>
      </c>
      <c r="C14" s="14" t="s">
        <v>249</v>
      </c>
      <c r="D14" s="149" t="s">
        <v>93</v>
      </c>
      <c r="E14" s="489" t="s">
        <v>123</v>
      </c>
      <c r="F14" s="489">
        <v>0.5</v>
      </c>
      <c r="G14" s="6" t="s">
        <v>124</v>
      </c>
      <c r="H14" s="6">
        <v>1</v>
      </c>
      <c r="I14" s="48"/>
      <c r="J14" s="74">
        <f>H14*I14</f>
        <v>0</v>
      </c>
      <c r="K14" s="486"/>
      <c r="L14" s="48"/>
      <c r="M14" s="6">
        <v>1</v>
      </c>
      <c r="N14" s="48"/>
      <c r="O14" s="68">
        <f>M14*N14</f>
        <v>0</v>
      </c>
      <c r="P14" s="496"/>
      <c r="Q14" s="48"/>
      <c r="R14" s="35"/>
      <c r="S14" s="35"/>
      <c r="T14" s="50"/>
      <c r="U14" s="13"/>
      <c r="V14" s="13"/>
    </row>
    <row r="15" spans="2:22" ht="24.95" customHeight="1" x14ac:dyDescent="0.25">
      <c r="B15" s="493"/>
      <c r="C15" s="93" t="s">
        <v>118</v>
      </c>
      <c r="D15" s="149" t="s">
        <v>94</v>
      </c>
      <c r="E15" s="489" t="s">
        <v>125</v>
      </c>
      <c r="F15" s="489"/>
      <c r="G15" s="6" t="s">
        <v>124</v>
      </c>
      <c r="H15" s="6">
        <v>1.5</v>
      </c>
      <c r="I15" s="48"/>
      <c r="J15" s="74">
        <f>H15*I15</f>
        <v>0</v>
      </c>
      <c r="K15" s="486"/>
      <c r="L15" s="48"/>
      <c r="M15" s="6">
        <v>1.5</v>
      </c>
      <c r="N15" s="48"/>
      <c r="O15" s="68">
        <f>M15*N15</f>
        <v>0</v>
      </c>
      <c r="P15" s="496"/>
      <c r="Q15" s="48"/>
      <c r="R15" s="35"/>
      <c r="S15" s="35"/>
      <c r="T15" s="50"/>
      <c r="U15" s="13"/>
      <c r="V15" s="13"/>
    </row>
    <row r="16" spans="2:22" ht="38.25" x14ac:dyDescent="0.25">
      <c r="B16" s="493"/>
      <c r="C16" s="93">
        <v>30</v>
      </c>
      <c r="D16" s="6" t="s">
        <v>95</v>
      </c>
      <c r="E16" s="489" t="s">
        <v>232</v>
      </c>
      <c r="F16" s="489">
        <v>0.5</v>
      </c>
      <c r="G16" s="6" t="s">
        <v>126</v>
      </c>
      <c r="H16" s="6">
        <v>0.5</v>
      </c>
      <c r="I16" s="48"/>
      <c r="J16" s="74">
        <f>H16*I16</f>
        <v>0</v>
      </c>
      <c r="K16" s="486"/>
      <c r="L16" s="48"/>
      <c r="M16" s="6">
        <v>0.5</v>
      </c>
      <c r="N16" s="48"/>
      <c r="O16" s="68">
        <f>M16*N16</f>
        <v>0</v>
      </c>
      <c r="P16" s="496"/>
      <c r="Q16" s="48"/>
      <c r="R16" s="35"/>
      <c r="S16" s="35"/>
      <c r="T16" s="50"/>
      <c r="U16" s="13"/>
      <c r="V16" s="13"/>
    </row>
    <row r="17" spans="2:22" x14ac:dyDescent="0.25">
      <c r="B17" s="493"/>
      <c r="C17" s="483" t="s">
        <v>43</v>
      </c>
      <c r="D17" s="484"/>
      <c r="E17" s="484"/>
      <c r="F17" s="484"/>
      <c r="G17" s="484"/>
      <c r="H17" s="485"/>
      <c r="I17" s="97"/>
      <c r="J17" s="98">
        <f>SUM(J14:J16)</f>
        <v>0</v>
      </c>
      <c r="K17" s="99">
        <f>IF(J17&gt;C16,C16,J17)</f>
        <v>0</v>
      </c>
      <c r="L17" s="100"/>
      <c r="M17" s="237"/>
      <c r="N17" s="238"/>
      <c r="O17" s="102">
        <f>SUM(O14:O16)</f>
        <v>0</v>
      </c>
      <c r="P17" s="103">
        <f>IF(O17&gt;C16,C16,O17)</f>
        <v>0</v>
      </c>
      <c r="Q17" s="104"/>
      <c r="R17" s="35"/>
      <c r="S17" s="35"/>
      <c r="T17" s="50"/>
      <c r="U17" s="13"/>
      <c r="V17" s="13"/>
    </row>
    <row r="18" spans="2:22" ht="25.5" x14ac:dyDescent="0.25">
      <c r="B18" s="493"/>
      <c r="C18" s="14" t="s">
        <v>227</v>
      </c>
      <c r="D18" s="6" t="s">
        <v>83</v>
      </c>
      <c r="E18" s="489" t="s">
        <v>119</v>
      </c>
      <c r="F18" s="489">
        <v>1</v>
      </c>
      <c r="G18" s="6" t="s">
        <v>120</v>
      </c>
      <c r="H18" s="6">
        <v>2</v>
      </c>
      <c r="I18" s="48"/>
      <c r="J18" s="74">
        <f>H18*I18</f>
        <v>0</v>
      </c>
      <c r="K18" s="486"/>
      <c r="L18" s="48"/>
      <c r="M18" s="6">
        <v>2</v>
      </c>
      <c r="N18" s="48"/>
      <c r="O18" s="68">
        <f>M18*N18</f>
        <v>0</v>
      </c>
      <c r="P18" s="496"/>
      <c r="Q18" s="48"/>
      <c r="R18" s="35"/>
      <c r="S18" s="50"/>
      <c r="T18" s="50"/>
      <c r="U18" s="13"/>
    </row>
    <row r="19" spans="2:22" ht="30.6" customHeight="1" x14ac:dyDescent="0.25">
      <c r="B19" s="493"/>
      <c r="C19" s="93" t="s">
        <v>118</v>
      </c>
      <c r="D19" s="488" t="s">
        <v>404</v>
      </c>
      <c r="E19" s="489" t="s">
        <v>121</v>
      </c>
      <c r="F19" s="489"/>
      <c r="G19" s="488" t="s">
        <v>122</v>
      </c>
      <c r="H19" s="488">
        <v>0.5</v>
      </c>
      <c r="I19" s="429"/>
      <c r="J19" s="417">
        <f>H19*I19</f>
        <v>0</v>
      </c>
      <c r="K19" s="486"/>
      <c r="L19" s="48"/>
      <c r="M19" s="488">
        <v>0.5</v>
      </c>
      <c r="N19" s="429"/>
      <c r="O19" s="460">
        <f>M19*N19</f>
        <v>0</v>
      </c>
      <c r="P19" s="496"/>
      <c r="Q19" s="48"/>
      <c r="R19" s="35"/>
      <c r="S19" s="50"/>
      <c r="T19" s="50"/>
      <c r="U19" s="13"/>
    </row>
    <row r="20" spans="2:22" x14ac:dyDescent="0.25">
      <c r="B20" s="93" t="s">
        <v>115</v>
      </c>
      <c r="C20" s="93">
        <v>20</v>
      </c>
      <c r="D20" s="488"/>
      <c r="E20" s="489"/>
      <c r="F20" s="489"/>
      <c r="G20" s="488"/>
      <c r="H20" s="488"/>
      <c r="I20" s="429"/>
      <c r="J20" s="417"/>
      <c r="K20" s="486"/>
      <c r="L20" s="48"/>
      <c r="M20" s="488"/>
      <c r="N20" s="429"/>
      <c r="O20" s="460"/>
      <c r="P20" s="496"/>
      <c r="Q20" s="48"/>
      <c r="R20" s="35"/>
      <c r="S20" s="50"/>
      <c r="T20" s="50"/>
      <c r="U20" s="13"/>
    </row>
    <row r="21" spans="2:22" x14ac:dyDescent="0.25">
      <c r="B21" s="93">
        <v>50</v>
      </c>
      <c r="C21" s="483" t="s">
        <v>43</v>
      </c>
      <c r="D21" s="484"/>
      <c r="E21" s="484"/>
      <c r="F21" s="484"/>
      <c r="G21" s="484"/>
      <c r="H21" s="485"/>
      <c r="I21" s="97"/>
      <c r="J21" s="98">
        <f>SUM(J18:J20)</f>
        <v>0</v>
      </c>
      <c r="K21" s="99">
        <f>IF(J21&gt;C20,C20,J21)</f>
        <v>0</v>
      </c>
      <c r="L21" s="101"/>
      <c r="M21" s="238"/>
      <c r="N21" s="238"/>
      <c r="O21" s="102">
        <f>SUM(O18:O20)</f>
        <v>0</v>
      </c>
      <c r="P21" s="103">
        <f>IF(O21&gt;C20,C20,O21)</f>
        <v>0</v>
      </c>
      <c r="Q21" s="105"/>
      <c r="R21" s="35"/>
      <c r="S21" s="50"/>
      <c r="T21" s="50"/>
      <c r="U21" s="13"/>
    </row>
    <row r="22" spans="2:22" ht="36" customHeight="1" x14ac:dyDescent="0.25">
      <c r="B22" s="497" t="s">
        <v>231</v>
      </c>
      <c r="C22" s="14" t="s">
        <v>235</v>
      </c>
      <c r="D22" s="149" t="s">
        <v>84</v>
      </c>
      <c r="E22" s="489" t="s">
        <v>233</v>
      </c>
      <c r="F22" s="489"/>
      <c r="G22" s="6" t="s">
        <v>127</v>
      </c>
      <c r="H22" s="6">
        <v>0.75</v>
      </c>
      <c r="I22" s="48"/>
      <c r="J22" s="74">
        <f>H22*I22</f>
        <v>0</v>
      </c>
      <c r="K22" s="486"/>
      <c r="L22" s="48"/>
      <c r="M22" s="6">
        <v>0.75</v>
      </c>
      <c r="N22" s="48"/>
      <c r="O22" s="68">
        <f>M22*N22</f>
        <v>0</v>
      </c>
      <c r="P22" s="496"/>
      <c r="Q22" s="48"/>
      <c r="R22" s="35"/>
      <c r="S22" s="35"/>
      <c r="T22" s="50"/>
      <c r="U22" s="13"/>
      <c r="V22" s="13"/>
    </row>
    <row r="23" spans="2:22" ht="24.95" customHeight="1" x14ac:dyDescent="0.25">
      <c r="B23" s="497"/>
      <c r="C23" s="93" t="s">
        <v>226</v>
      </c>
      <c r="D23" s="491" t="s">
        <v>85</v>
      </c>
      <c r="E23" s="489" t="s">
        <v>234</v>
      </c>
      <c r="F23" s="489"/>
      <c r="G23" s="488" t="s">
        <v>127</v>
      </c>
      <c r="H23" s="488">
        <v>2</v>
      </c>
      <c r="I23" s="429"/>
      <c r="J23" s="417">
        <f>H23*I23</f>
        <v>0</v>
      </c>
      <c r="K23" s="486"/>
      <c r="L23" s="474"/>
      <c r="M23" s="488">
        <v>2</v>
      </c>
      <c r="N23" s="429"/>
      <c r="O23" s="460">
        <f>M23*N23</f>
        <v>0</v>
      </c>
      <c r="P23" s="496"/>
      <c r="Q23" s="474"/>
      <c r="R23" s="35"/>
      <c r="S23" s="35"/>
      <c r="T23" s="50"/>
      <c r="U23" s="13"/>
      <c r="V23" s="13"/>
    </row>
    <row r="24" spans="2:22" ht="26.45" customHeight="1" x14ac:dyDescent="0.25">
      <c r="B24" s="497"/>
      <c r="C24" s="93">
        <v>20</v>
      </c>
      <c r="D24" s="491"/>
      <c r="E24" s="489"/>
      <c r="F24" s="489"/>
      <c r="G24" s="488"/>
      <c r="H24" s="488"/>
      <c r="I24" s="429"/>
      <c r="J24" s="417"/>
      <c r="K24" s="486"/>
      <c r="L24" s="475"/>
      <c r="M24" s="488"/>
      <c r="N24" s="429"/>
      <c r="O24" s="460"/>
      <c r="P24" s="496"/>
      <c r="Q24" s="475"/>
      <c r="R24" s="35"/>
      <c r="S24" s="35"/>
      <c r="T24" s="50"/>
      <c r="U24" s="13"/>
      <c r="V24" s="13"/>
    </row>
    <row r="25" spans="2:22" x14ac:dyDescent="0.25">
      <c r="B25" s="497"/>
      <c r="C25" s="483" t="s">
        <v>43</v>
      </c>
      <c r="D25" s="484"/>
      <c r="E25" s="484"/>
      <c r="F25" s="484"/>
      <c r="G25" s="484"/>
      <c r="H25" s="485"/>
      <c r="I25" s="97"/>
      <c r="J25" s="98">
        <f>SUM(J22:J24)</f>
        <v>0</v>
      </c>
      <c r="K25" s="99">
        <f>IF(J25&gt;C24,C24,J25)</f>
        <v>0</v>
      </c>
      <c r="L25" s="100"/>
      <c r="M25" s="237"/>
      <c r="N25" s="238"/>
      <c r="O25" s="102">
        <f>SUM(O22:O24)</f>
        <v>0</v>
      </c>
      <c r="P25" s="103">
        <f>IF(O25&gt;C24,C24,O25)</f>
        <v>0</v>
      </c>
      <c r="Q25" s="104"/>
      <c r="R25" s="35"/>
      <c r="S25" s="35"/>
      <c r="T25" s="50"/>
      <c r="U25" s="13"/>
      <c r="V25" s="13"/>
    </row>
    <row r="26" spans="2:22" ht="38.25" x14ac:dyDescent="0.25">
      <c r="B26" s="497"/>
      <c r="C26" s="14" t="s">
        <v>268</v>
      </c>
      <c r="D26" s="6" t="s">
        <v>86</v>
      </c>
      <c r="E26" s="489" t="s">
        <v>230</v>
      </c>
      <c r="F26" s="489"/>
      <c r="G26" s="6" t="s">
        <v>216</v>
      </c>
      <c r="H26" s="6">
        <v>1</v>
      </c>
      <c r="I26" s="48"/>
      <c r="J26" s="74">
        <f>H26*I26</f>
        <v>0</v>
      </c>
      <c r="K26" s="486"/>
      <c r="L26" s="48"/>
      <c r="M26" s="6">
        <v>1</v>
      </c>
      <c r="N26" s="48"/>
      <c r="O26" s="68">
        <f>M26*N26</f>
        <v>0</v>
      </c>
      <c r="P26" s="496"/>
      <c r="Q26" s="48"/>
      <c r="R26" s="35"/>
      <c r="S26" s="35"/>
      <c r="T26" s="50"/>
      <c r="U26" s="13"/>
      <c r="V26" s="13"/>
    </row>
    <row r="27" spans="2:22" ht="31.5" customHeight="1" x14ac:dyDescent="0.25">
      <c r="B27" s="497"/>
      <c r="C27" s="93" t="s">
        <v>118</v>
      </c>
      <c r="D27" s="6" t="s">
        <v>87</v>
      </c>
      <c r="E27" s="489" t="s">
        <v>236</v>
      </c>
      <c r="F27" s="489"/>
      <c r="G27" s="6" t="s">
        <v>216</v>
      </c>
      <c r="H27" s="6">
        <v>0.5</v>
      </c>
      <c r="I27" s="48"/>
      <c r="J27" s="74">
        <f>H27*I27</f>
        <v>0</v>
      </c>
      <c r="K27" s="486"/>
      <c r="L27" s="48"/>
      <c r="M27" s="6">
        <v>0.5</v>
      </c>
      <c r="N27" s="48"/>
      <c r="O27" s="68">
        <f>M27*N27</f>
        <v>0</v>
      </c>
      <c r="P27" s="496"/>
      <c r="Q27" s="48"/>
      <c r="R27" s="35"/>
      <c r="S27" s="35"/>
      <c r="T27" s="50"/>
      <c r="U27" s="13"/>
      <c r="V27" s="13"/>
    </row>
    <row r="28" spans="2:22" ht="36.6" customHeight="1" x14ac:dyDescent="0.25">
      <c r="B28" s="93" t="s">
        <v>115</v>
      </c>
      <c r="C28" s="93">
        <v>15</v>
      </c>
      <c r="D28" s="6" t="s">
        <v>88</v>
      </c>
      <c r="E28" s="489" t="s">
        <v>269</v>
      </c>
      <c r="F28" s="489"/>
      <c r="G28" s="6" t="s">
        <v>216</v>
      </c>
      <c r="H28" s="6">
        <v>1.5</v>
      </c>
      <c r="I28" s="48"/>
      <c r="J28" s="74">
        <f>H28*I28</f>
        <v>0</v>
      </c>
      <c r="K28" s="486"/>
      <c r="L28" s="48"/>
      <c r="M28" s="6">
        <v>1.5</v>
      </c>
      <c r="N28" s="48"/>
      <c r="O28" s="68">
        <f>M28*N28</f>
        <v>0</v>
      </c>
      <c r="P28" s="496"/>
      <c r="Q28" s="48"/>
      <c r="R28" s="35"/>
      <c r="S28" s="35"/>
      <c r="T28" s="50"/>
      <c r="U28" s="13"/>
      <c r="V28" s="13"/>
    </row>
    <row r="29" spans="2:22" x14ac:dyDescent="0.25">
      <c r="B29" s="93">
        <v>35</v>
      </c>
      <c r="C29" s="483" t="s">
        <v>43</v>
      </c>
      <c r="D29" s="484"/>
      <c r="E29" s="484"/>
      <c r="F29" s="484"/>
      <c r="G29" s="484"/>
      <c r="H29" s="485"/>
      <c r="I29" s="97"/>
      <c r="J29" s="98">
        <f>SUM(J26:J28)</f>
        <v>0</v>
      </c>
      <c r="K29" s="99">
        <f>IF(J29&gt;C28,C28,J29)</f>
        <v>0</v>
      </c>
      <c r="L29" s="100"/>
      <c r="M29" s="237"/>
      <c r="N29" s="238"/>
      <c r="O29" s="102">
        <f>SUM(O26:O28)</f>
        <v>0</v>
      </c>
      <c r="P29" s="103">
        <f>IF(O29&gt;C28,C28,O29)</f>
        <v>0</v>
      </c>
      <c r="Q29" s="104"/>
      <c r="R29" s="35"/>
      <c r="S29" s="35"/>
      <c r="T29" s="50"/>
      <c r="U29" s="13"/>
      <c r="V29" s="13"/>
    </row>
    <row r="30" spans="2:22" ht="23.45" customHeight="1" x14ac:dyDescent="0.25">
      <c r="B30" s="493" t="s">
        <v>267</v>
      </c>
      <c r="C30" s="393" t="s">
        <v>270</v>
      </c>
      <c r="D30" s="6" t="s">
        <v>239</v>
      </c>
      <c r="E30" s="489" t="s">
        <v>237</v>
      </c>
      <c r="F30" s="91" t="s">
        <v>250</v>
      </c>
      <c r="G30" s="6" t="s">
        <v>127</v>
      </c>
      <c r="H30" s="6">
        <v>0.25</v>
      </c>
      <c r="I30" s="48"/>
      <c r="J30" s="74">
        <f>H30*I30</f>
        <v>0</v>
      </c>
      <c r="K30" s="92"/>
      <c r="L30" s="48"/>
      <c r="M30" s="6">
        <v>0.25</v>
      </c>
      <c r="N30" s="48"/>
      <c r="O30" s="68">
        <f>M30*N30</f>
        <v>0</v>
      </c>
      <c r="P30" s="461"/>
      <c r="Q30" s="48"/>
      <c r="R30" s="35"/>
      <c r="S30" s="35"/>
      <c r="T30" s="50"/>
      <c r="U30" s="13"/>
      <c r="V30" s="13"/>
    </row>
    <row r="31" spans="2:22" x14ac:dyDescent="0.25">
      <c r="B31" s="493"/>
      <c r="C31" s="492"/>
      <c r="D31" s="6" t="s">
        <v>240</v>
      </c>
      <c r="E31" s="489"/>
      <c r="F31" s="91" t="s">
        <v>251</v>
      </c>
      <c r="G31" s="6" t="s">
        <v>127</v>
      </c>
      <c r="H31" s="6">
        <v>0.5</v>
      </c>
      <c r="I31" s="48"/>
      <c r="J31" s="74">
        <f>H31*I31</f>
        <v>0</v>
      </c>
      <c r="K31" s="92"/>
      <c r="L31" s="48"/>
      <c r="M31" s="6">
        <v>0.5</v>
      </c>
      <c r="N31" s="48"/>
      <c r="O31" s="68">
        <f>M31*N31</f>
        <v>0</v>
      </c>
      <c r="P31" s="504"/>
      <c r="Q31" s="48"/>
      <c r="R31" s="35"/>
      <c r="S31" s="35"/>
      <c r="T31" s="50"/>
      <c r="U31" s="13"/>
      <c r="V31" s="13"/>
    </row>
    <row r="32" spans="2:22" ht="25.5" x14ac:dyDescent="0.25">
      <c r="B32" s="493"/>
      <c r="C32" s="93" t="s">
        <v>118</v>
      </c>
      <c r="D32" s="6" t="s">
        <v>242</v>
      </c>
      <c r="E32" s="489" t="s">
        <v>238</v>
      </c>
      <c r="F32" s="91" t="s">
        <v>250</v>
      </c>
      <c r="G32" s="6" t="s">
        <v>127</v>
      </c>
      <c r="H32" s="6">
        <v>0.25</v>
      </c>
      <c r="I32" s="48"/>
      <c r="J32" s="74">
        <f>H32*I32</f>
        <v>0</v>
      </c>
      <c r="K32" s="92"/>
      <c r="L32" s="48"/>
      <c r="M32" s="6">
        <v>0.25</v>
      </c>
      <c r="N32" s="48"/>
      <c r="O32" s="68">
        <f>M32*N32</f>
        <v>0</v>
      </c>
      <c r="P32" s="504"/>
      <c r="Q32" s="48"/>
      <c r="R32" s="35"/>
      <c r="S32" s="35"/>
      <c r="T32" s="50"/>
      <c r="U32" s="13"/>
      <c r="V32" s="13"/>
    </row>
    <row r="33" spans="1:22" x14ac:dyDescent="0.25">
      <c r="B33" s="493"/>
      <c r="C33" s="93">
        <v>7</v>
      </c>
      <c r="D33" s="6" t="s">
        <v>243</v>
      </c>
      <c r="E33" s="489"/>
      <c r="F33" s="91" t="s">
        <v>251</v>
      </c>
      <c r="G33" s="6" t="s">
        <v>127</v>
      </c>
      <c r="H33" s="6">
        <v>0.5</v>
      </c>
      <c r="I33" s="48"/>
      <c r="J33" s="74">
        <f>H33*I33</f>
        <v>0</v>
      </c>
      <c r="K33" s="71"/>
      <c r="L33" s="48"/>
      <c r="M33" s="6">
        <v>0.5</v>
      </c>
      <c r="N33" s="48"/>
      <c r="O33" s="68">
        <f>M33*N33</f>
        <v>0</v>
      </c>
      <c r="P33" s="462"/>
      <c r="Q33" s="48"/>
      <c r="R33" s="35"/>
      <c r="S33" s="35"/>
      <c r="T33" s="50"/>
      <c r="U33" s="13"/>
      <c r="V33" s="13"/>
    </row>
    <row r="34" spans="1:22" x14ac:dyDescent="0.25">
      <c r="B34" s="493"/>
      <c r="C34" s="483" t="s">
        <v>43</v>
      </c>
      <c r="D34" s="484"/>
      <c r="E34" s="484"/>
      <c r="F34" s="484"/>
      <c r="G34" s="484"/>
      <c r="H34" s="485"/>
      <c r="I34" s="97"/>
      <c r="J34" s="98">
        <f>SUM(J30:J33)</f>
        <v>0</v>
      </c>
      <c r="K34" s="99">
        <f>IF(J34&gt;C33,C33,J34)</f>
        <v>0</v>
      </c>
      <c r="L34" s="100"/>
      <c r="M34" s="237"/>
      <c r="N34" s="238"/>
      <c r="O34" s="102">
        <f>SUM(O30:O33)</f>
        <v>0</v>
      </c>
      <c r="P34" s="103">
        <f>IF(O34&gt;C33,C33,O34)</f>
        <v>0</v>
      </c>
      <c r="Q34" s="104"/>
      <c r="R34" s="35"/>
      <c r="S34" s="35"/>
      <c r="T34" s="50"/>
      <c r="U34" s="13"/>
      <c r="V34" s="13"/>
    </row>
    <row r="35" spans="1:22" ht="55.5" customHeight="1" x14ac:dyDescent="0.25">
      <c r="B35" s="493"/>
      <c r="C35" s="14" t="s">
        <v>241</v>
      </c>
      <c r="D35" s="6" t="s">
        <v>246</v>
      </c>
      <c r="E35" s="489" t="s">
        <v>244</v>
      </c>
      <c r="F35" s="489"/>
      <c r="G35" s="6" t="s">
        <v>217</v>
      </c>
      <c r="H35" s="6">
        <v>0.75</v>
      </c>
      <c r="I35" s="48"/>
      <c r="J35" s="82">
        <f>H35*I35</f>
        <v>0</v>
      </c>
      <c r="K35" s="92"/>
      <c r="L35" s="48"/>
      <c r="M35" s="6">
        <v>0.75</v>
      </c>
      <c r="N35" s="48"/>
      <c r="O35" s="83">
        <f>M35*N35</f>
        <v>0</v>
      </c>
      <c r="P35" s="461"/>
      <c r="Q35" s="48"/>
      <c r="R35" s="35"/>
      <c r="S35" s="35"/>
      <c r="T35" s="50"/>
      <c r="U35" s="13"/>
      <c r="V35" s="13"/>
    </row>
    <row r="36" spans="1:22" ht="25.5" x14ac:dyDescent="0.25">
      <c r="B36" s="493"/>
      <c r="C36" s="93" t="s">
        <v>118</v>
      </c>
      <c r="D36" s="488" t="s">
        <v>282</v>
      </c>
      <c r="E36" s="489" t="s">
        <v>245</v>
      </c>
      <c r="F36" s="489"/>
      <c r="G36" s="488" t="s">
        <v>217</v>
      </c>
      <c r="H36" s="488">
        <v>1</v>
      </c>
      <c r="I36" s="429"/>
      <c r="J36" s="494">
        <f>H36*I36</f>
        <v>0</v>
      </c>
      <c r="K36" s="476"/>
      <c r="L36" s="48"/>
      <c r="M36" s="488">
        <v>1</v>
      </c>
      <c r="N36" s="429"/>
      <c r="O36" s="505">
        <f>M36*N36</f>
        <v>0</v>
      </c>
      <c r="P36" s="504"/>
      <c r="Q36" s="48"/>
      <c r="R36" s="35"/>
      <c r="S36" s="35"/>
      <c r="T36" s="50"/>
      <c r="U36" s="13"/>
      <c r="V36" s="13"/>
    </row>
    <row r="37" spans="1:22" x14ac:dyDescent="0.25">
      <c r="B37" s="493"/>
      <c r="C37" s="93">
        <v>5</v>
      </c>
      <c r="D37" s="488"/>
      <c r="E37" s="489"/>
      <c r="F37" s="489"/>
      <c r="G37" s="488"/>
      <c r="H37" s="488"/>
      <c r="I37" s="429"/>
      <c r="J37" s="494"/>
      <c r="K37" s="476"/>
      <c r="L37" s="48"/>
      <c r="M37" s="488"/>
      <c r="N37" s="429"/>
      <c r="O37" s="505"/>
      <c r="P37" s="462"/>
      <c r="Q37" s="48"/>
      <c r="R37" s="35"/>
      <c r="S37" s="35"/>
      <c r="T37" s="50"/>
      <c r="U37" s="13"/>
      <c r="V37" s="13"/>
    </row>
    <row r="38" spans="1:22" x14ac:dyDescent="0.25">
      <c r="B38" s="493"/>
      <c r="C38" s="483" t="s">
        <v>43</v>
      </c>
      <c r="D38" s="484"/>
      <c r="E38" s="484"/>
      <c r="F38" s="484"/>
      <c r="G38" s="484"/>
      <c r="H38" s="485"/>
      <c r="I38" s="97"/>
      <c r="J38" s="98">
        <f>SUM(J35:J37)</f>
        <v>0</v>
      </c>
      <c r="K38" s="99">
        <f>IF(J38&gt;C37,C37,J38)</f>
        <v>0</v>
      </c>
      <c r="L38" s="100"/>
      <c r="M38" s="237"/>
      <c r="N38" s="238"/>
      <c r="O38" s="102">
        <f>SUM(O35:O37)</f>
        <v>0</v>
      </c>
      <c r="P38" s="103">
        <f>IF(O38&gt;C37,C37,O38)</f>
        <v>0</v>
      </c>
      <c r="Q38" s="104"/>
      <c r="R38" s="35"/>
      <c r="S38" s="35"/>
      <c r="T38" s="50"/>
      <c r="U38" s="13"/>
      <c r="V38" s="13"/>
    </row>
    <row r="39" spans="1:22" ht="25.5" x14ac:dyDescent="0.25">
      <c r="B39" s="493"/>
      <c r="C39" s="6" t="s">
        <v>381</v>
      </c>
      <c r="D39" s="488" t="s">
        <v>283</v>
      </c>
      <c r="E39" s="489" t="s">
        <v>247</v>
      </c>
      <c r="F39" s="489"/>
      <c r="G39" s="488" t="s">
        <v>127</v>
      </c>
      <c r="H39" s="488">
        <v>0.5</v>
      </c>
      <c r="I39" s="429"/>
      <c r="J39" s="417">
        <f>H39*I39</f>
        <v>0</v>
      </c>
      <c r="K39" s="476"/>
      <c r="L39" s="48"/>
      <c r="M39" s="488">
        <v>0.5</v>
      </c>
      <c r="N39" s="429"/>
      <c r="O39" s="460">
        <f>M39*N39</f>
        <v>0</v>
      </c>
      <c r="P39" s="487"/>
      <c r="Q39" s="48"/>
      <c r="R39" s="35"/>
      <c r="S39" s="35"/>
      <c r="T39" s="50"/>
      <c r="U39" s="13"/>
      <c r="V39" s="13"/>
    </row>
    <row r="40" spans="1:22" x14ac:dyDescent="0.25">
      <c r="B40" s="93" t="s">
        <v>115</v>
      </c>
      <c r="C40" s="93">
        <v>3</v>
      </c>
      <c r="D40" s="488"/>
      <c r="E40" s="489"/>
      <c r="F40" s="489"/>
      <c r="G40" s="488"/>
      <c r="H40" s="488"/>
      <c r="I40" s="429"/>
      <c r="J40" s="417"/>
      <c r="K40" s="476"/>
      <c r="L40" s="48"/>
      <c r="M40" s="488"/>
      <c r="N40" s="429"/>
      <c r="O40" s="460"/>
      <c r="P40" s="487"/>
      <c r="Q40" s="48"/>
      <c r="R40" s="35"/>
      <c r="S40" s="35"/>
      <c r="T40" s="50"/>
      <c r="U40" s="13"/>
      <c r="V40" s="13"/>
    </row>
    <row r="41" spans="1:22" x14ac:dyDescent="0.25">
      <c r="B41" s="93">
        <v>15</v>
      </c>
      <c r="C41" s="483" t="s">
        <v>43</v>
      </c>
      <c r="D41" s="484"/>
      <c r="E41" s="484"/>
      <c r="F41" s="484"/>
      <c r="G41" s="484"/>
      <c r="H41" s="485"/>
      <c r="I41" s="97"/>
      <c r="J41" s="98">
        <f>SUM(J39:J40)</f>
        <v>0</v>
      </c>
      <c r="K41" s="99">
        <f>IF(J41&gt;C40,C40,J41)</f>
        <v>0</v>
      </c>
      <c r="L41" s="100"/>
      <c r="M41" s="237"/>
      <c r="N41" s="238"/>
      <c r="O41" s="102">
        <f>SUM(O39:O40)</f>
        <v>0</v>
      </c>
      <c r="P41" s="103">
        <f>IF(O41&gt;C40,C40,O41)</f>
        <v>0</v>
      </c>
      <c r="Q41" s="104"/>
      <c r="R41" s="35"/>
      <c r="S41" s="35"/>
      <c r="T41" s="50"/>
      <c r="U41" s="13"/>
      <c r="V41" s="13"/>
    </row>
    <row r="42" spans="1:22" ht="15.75" thickBot="1" x14ac:dyDescent="0.3">
      <c r="B42" s="239"/>
      <c r="C42" s="94"/>
      <c r="D42" s="94"/>
      <c r="E42" s="94"/>
      <c r="F42" s="94"/>
      <c r="G42" s="94"/>
      <c r="H42" s="26"/>
      <c r="I42" s="26"/>
      <c r="J42" s="95"/>
      <c r="K42" s="96"/>
      <c r="L42" s="24"/>
      <c r="M42" s="26"/>
      <c r="N42" s="26"/>
      <c r="O42" s="95"/>
      <c r="P42" s="96"/>
      <c r="Q42" s="24"/>
      <c r="R42" s="35"/>
      <c r="S42" s="35"/>
      <c r="T42" s="50"/>
      <c r="U42" s="13"/>
      <c r="V42" s="13"/>
    </row>
    <row r="43" spans="1:22" s="87" customFormat="1" ht="16.5" thickBot="1" x14ac:dyDescent="0.3">
      <c r="A43" s="84"/>
      <c r="B43" s="239"/>
      <c r="C43" s="490" t="s">
        <v>248</v>
      </c>
      <c r="D43" s="490"/>
      <c r="E43" s="490"/>
      <c r="F43" s="490"/>
      <c r="G43" s="490"/>
      <c r="H43" s="490"/>
      <c r="I43" s="490"/>
      <c r="J43" s="240">
        <f>J17+J21+J25+J29+J34+J38+J41</f>
        <v>0</v>
      </c>
      <c r="K43" s="241">
        <f>K17+K21+K25+K29+K34+K38+K41</f>
        <v>0</v>
      </c>
      <c r="L43" s="24"/>
      <c r="M43" s="24"/>
      <c r="N43" s="26"/>
      <c r="O43" s="240">
        <f>O17+O21+O25+O29+O34+O38+O41</f>
        <v>0</v>
      </c>
      <c r="P43" s="241">
        <f>P17+P21+P25+P29+P34+P38+P41</f>
        <v>0</v>
      </c>
      <c r="Q43" s="24"/>
      <c r="R43" s="85"/>
      <c r="S43" s="85"/>
      <c r="T43" s="85"/>
      <c r="U43" s="86"/>
      <c r="V43" s="86"/>
    </row>
    <row r="44" spans="1:22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88"/>
      <c r="M44" s="88"/>
      <c r="N44" s="88"/>
      <c r="O44" s="88"/>
      <c r="P44" s="89"/>
      <c r="Q44" s="88"/>
      <c r="R44" s="50"/>
      <c r="S44" s="50"/>
      <c r="T44" s="50"/>
    </row>
    <row r="45" spans="1:22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81"/>
      <c r="L45" s="50"/>
      <c r="M45" s="50"/>
      <c r="N45" s="50"/>
      <c r="O45" s="50"/>
      <c r="P45" s="81"/>
      <c r="Q45" s="50"/>
      <c r="R45" s="50"/>
      <c r="S45" s="50"/>
      <c r="T45" s="50"/>
    </row>
    <row r="46" spans="1:22" x14ac:dyDescent="0.25">
      <c r="G46" s="15"/>
      <c r="H46" s="15"/>
      <c r="M46" s="15"/>
      <c r="R46" s="50"/>
      <c r="S46" s="50"/>
      <c r="T46" s="50"/>
    </row>
    <row r="47" spans="1:22" x14ac:dyDescent="0.25">
      <c r="G47" s="15"/>
      <c r="H47" s="15"/>
      <c r="M47" s="15"/>
    </row>
    <row r="48" spans="1:22" x14ac:dyDescent="0.25">
      <c r="G48" s="15"/>
      <c r="H48" s="15"/>
      <c r="M48" s="15"/>
    </row>
    <row r="49" spans="1:17" s="13" customFormat="1" x14ac:dyDescent="0.25">
      <c r="A49" s="50"/>
      <c r="B49" s="15"/>
      <c r="C49" s="15"/>
      <c r="D49" s="15"/>
      <c r="E49" s="15"/>
      <c r="F49" s="15"/>
      <c r="G49" s="15"/>
      <c r="H49" s="15"/>
      <c r="I49" s="15"/>
      <c r="J49" s="15"/>
      <c r="K49" s="90"/>
      <c r="L49" s="15"/>
      <c r="M49" s="15"/>
      <c r="N49" s="15"/>
      <c r="O49" s="15"/>
      <c r="P49" s="90"/>
      <c r="Q49" s="15"/>
    </row>
    <row r="50" spans="1:17" s="13" customFormat="1" x14ac:dyDescent="0.25">
      <c r="A50" s="50"/>
      <c r="B50" s="15"/>
      <c r="C50" s="15"/>
      <c r="D50" s="15"/>
      <c r="E50" s="15"/>
      <c r="F50" s="15"/>
      <c r="G50" s="15"/>
      <c r="H50" s="15"/>
      <c r="I50" s="15"/>
      <c r="J50" s="15"/>
      <c r="K50" s="90"/>
      <c r="L50" s="15"/>
      <c r="M50" s="15"/>
      <c r="N50" s="15"/>
      <c r="O50" s="15"/>
      <c r="P50" s="90"/>
      <c r="Q50" s="15"/>
    </row>
    <row r="51" spans="1:17" s="13" customFormat="1" x14ac:dyDescent="0.25">
      <c r="A51" s="50"/>
      <c r="B51" s="15"/>
      <c r="C51" s="15"/>
      <c r="D51" s="15"/>
      <c r="E51" s="15"/>
      <c r="F51" s="15"/>
      <c r="G51" s="15"/>
      <c r="H51" s="15"/>
      <c r="I51" s="15"/>
      <c r="J51" s="15"/>
      <c r="K51" s="90"/>
      <c r="L51" s="15"/>
      <c r="M51" s="15"/>
      <c r="N51" s="15"/>
      <c r="O51" s="15"/>
      <c r="P51" s="90"/>
      <c r="Q51" s="15"/>
    </row>
    <row r="52" spans="1:17" s="13" customFormat="1" x14ac:dyDescent="0.25">
      <c r="A52" s="50"/>
      <c r="B52" s="15"/>
      <c r="C52" s="15"/>
      <c r="D52" s="15"/>
      <c r="E52" s="15"/>
      <c r="F52" s="15"/>
      <c r="G52" s="15"/>
      <c r="H52" s="15"/>
      <c r="I52" s="15"/>
      <c r="J52" s="15"/>
      <c r="K52" s="90"/>
      <c r="L52" s="15"/>
      <c r="M52" s="15"/>
      <c r="N52" s="15"/>
      <c r="O52" s="15"/>
      <c r="P52" s="90"/>
      <c r="Q52" s="15"/>
    </row>
    <row r="53" spans="1:17" s="13" customFormat="1" x14ac:dyDescent="0.25">
      <c r="A53" s="50"/>
      <c r="B53" s="15"/>
      <c r="C53" s="15"/>
      <c r="D53" s="15"/>
      <c r="E53" s="15"/>
      <c r="F53" s="15"/>
      <c r="G53" s="15"/>
      <c r="H53" s="15"/>
      <c r="I53" s="15"/>
      <c r="J53" s="15"/>
      <c r="K53" s="90"/>
      <c r="L53" s="15"/>
      <c r="M53" s="15"/>
      <c r="N53" s="15"/>
      <c r="O53" s="15"/>
      <c r="P53" s="90"/>
      <c r="Q53" s="15"/>
    </row>
    <row r="54" spans="1:17" s="13" customFormat="1" x14ac:dyDescent="0.25">
      <c r="A54" s="50"/>
      <c r="B54" s="15"/>
      <c r="C54" s="15"/>
      <c r="D54" s="15"/>
      <c r="E54" s="15"/>
      <c r="F54" s="15"/>
      <c r="G54" s="15"/>
      <c r="H54" s="15"/>
      <c r="I54" s="15"/>
      <c r="J54" s="15"/>
      <c r="K54" s="90"/>
      <c r="L54" s="15"/>
      <c r="M54" s="15"/>
      <c r="N54" s="15"/>
      <c r="O54" s="15"/>
      <c r="P54" s="90"/>
      <c r="Q54" s="15"/>
    </row>
    <row r="55" spans="1:17" s="13" customFormat="1" x14ac:dyDescent="0.25">
      <c r="A55" s="50"/>
      <c r="B55" s="15"/>
      <c r="C55" s="15"/>
      <c r="D55" s="15"/>
      <c r="E55" s="15"/>
      <c r="F55" s="15"/>
      <c r="G55" s="15"/>
      <c r="H55" s="15"/>
      <c r="I55" s="15"/>
      <c r="J55" s="15"/>
      <c r="K55" s="90"/>
      <c r="L55" s="15"/>
      <c r="M55" s="15"/>
      <c r="N55" s="15"/>
      <c r="O55" s="15"/>
      <c r="P55" s="90"/>
      <c r="Q55" s="15"/>
    </row>
    <row r="56" spans="1:17" s="13" customFormat="1" x14ac:dyDescent="0.25">
      <c r="A56" s="50"/>
      <c r="B56" s="15"/>
      <c r="C56" s="15"/>
      <c r="D56" s="15"/>
      <c r="E56" s="15"/>
      <c r="F56" s="15"/>
      <c r="G56" s="15"/>
      <c r="H56" s="15"/>
      <c r="I56" s="15"/>
      <c r="J56" s="15"/>
      <c r="K56" s="90"/>
      <c r="L56" s="15"/>
      <c r="M56" s="15"/>
      <c r="N56" s="15"/>
      <c r="O56" s="15"/>
      <c r="P56" s="90"/>
      <c r="Q56" s="15"/>
    </row>
    <row r="57" spans="1:17" s="13" customFormat="1" x14ac:dyDescent="0.25">
      <c r="A57" s="50"/>
      <c r="B57" s="15"/>
      <c r="C57" s="15"/>
      <c r="D57" s="15"/>
      <c r="E57" s="15"/>
      <c r="F57" s="15"/>
      <c r="G57" s="15"/>
      <c r="H57" s="15"/>
      <c r="I57" s="15"/>
      <c r="J57" s="15"/>
      <c r="K57" s="90"/>
      <c r="L57" s="15"/>
      <c r="M57" s="15"/>
      <c r="N57" s="15"/>
      <c r="O57" s="15"/>
      <c r="P57" s="90"/>
      <c r="Q57" s="15"/>
    </row>
    <row r="58" spans="1:17" s="13" customFormat="1" x14ac:dyDescent="0.25">
      <c r="A58" s="50"/>
      <c r="B58" s="15"/>
      <c r="C58" s="15"/>
      <c r="D58" s="15"/>
      <c r="E58" s="15"/>
      <c r="F58" s="15"/>
      <c r="G58" s="15"/>
      <c r="H58" s="15"/>
      <c r="I58" s="15"/>
      <c r="J58" s="15"/>
      <c r="K58" s="90"/>
      <c r="L58" s="15"/>
      <c r="M58" s="15"/>
      <c r="N58" s="15"/>
      <c r="O58" s="15"/>
      <c r="P58" s="90"/>
      <c r="Q58" s="15"/>
    </row>
    <row r="59" spans="1:17" s="13" customFormat="1" x14ac:dyDescent="0.25">
      <c r="A59" s="50"/>
      <c r="B59" s="15"/>
      <c r="C59" s="15"/>
      <c r="D59" s="15"/>
      <c r="E59" s="15"/>
      <c r="F59" s="15"/>
      <c r="G59" s="15"/>
      <c r="H59" s="15"/>
      <c r="I59" s="15"/>
      <c r="J59" s="15"/>
      <c r="K59" s="90"/>
      <c r="L59" s="15"/>
      <c r="M59" s="15"/>
      <c r="N59" s="15"/>
      <c r="O59" s="15"/>
      <c r="P59" s="90"/>
      <c r="Q59" s="15"/>
    </row>
    <row r="60" spans="1:17" s="13" customFormat="1" x14ac:dyDescent="0.25">
      <c r="A60" s="50"/>
      <c r="B60" s="15"/>
      <c r="C60" s="15"/>
      <c r="D60" s="15"/>
      <c r="E60" s="15"/>
      <c r="F60" s="15"/>
      <c r="G60" s="15"/>
      <c r="H60" s="15"/>
      <c r="I60" s="15"/>
      <c r="J60" s="15"/>
      <c r="K60" s="90"/>
      <c r="L60" s="15"/>
      <c r="M60" s="15"/>
      <c r="N60" s="15"/>
      <c r="O60" s="15"/>
      <c r="P60" s="90"/>
      <c r="Q60" s="15"/>
    </row>
    <row r="61" spans="1:17" s="13" customFormat="1" x14ac:dyDescent="0.25">
      <c r="A61" s="50"/>
      <c r="B61" s="15"/>
      <c r="C61" s="15"/>
      <c r="D61" s="15"/>
      <c r="E61" s="15"/>
      <c r="F61" s="15"/>
      <c r="G61" s="15"/>
      <c r="H61" s="15"/>
      <c r="I61" s="15"/>
      <c r="J61" s="15"/>
      <c r="K61" s="90"/>
      <c r="L61" s="15"/>
      <c r="M61" s="15"/>
      <c r="N61" s="15"/>
      <c r="O61" s="15"/>
      <c r="P61" s="90"/>
      <c r="Q61" s="15"/>
    </row>
    <row r="62" spans="1:17" s="13" customFormat="1" x14ac:dyDescent="0.25">
      <c r="A62" s="50"/>
      <c r="B62" s="15"/>
      <c r="C62" s="15"/>
      <c r="D62" s="15"/>
      <c r="E62" s="15"/>
      <c r="F62" s="15"/>
      <c r="G62" s="15"/>
      <c r="H62" s="15"/>
      <c r="I62" s="15"/>
      <c r="J62" s="15"/>
      <c r="K62" s="90"/>
      <c r="L62" s="15"/>
      <c r="M62" s="15"/>
      <c r="N62" s="15"/>
      <c r="O62" s="15"/>
      <c r="P62" s="90"/>
      <c r="Q62" s="15"/>
    </row>
    <row r="63" spans="1:17" s="13" customFormat="1" x14ac:dyDescent="0.25">
      <c r="A63" s="50"/>
      <c r="B63" s="15"/>
      <c r="C63" s="15"/>
      <c r="D63" s="15"/>
      <c r="E63" s="15"/>
      <c r="F63" s="15"/>
      <c r="G63" s="15"/>
      <c r="H63" s="15"/>
      <c r="I63" s="15"/>
      <c r="J63" s="15"/>
      <c r="K63" s="90"/>
      <c r="L63" s="15"/>
      <c r="M63" s="15"/>
      <c r="N63" s="15"/>
      <c r="O63" s="15"/>
      <c r="P63" s="90"/>
      <c r="Q63" s="15"/>
    </row>
    <row r="64" spans="1:17" s="13" customFormat="1" x14ac:dyDescent="0.25">
      <c r="A64" s="50"/>
      <c r="B64" s="15"/>
      <c r="C64" s="15"/>
      <c r="D64" s="15"/>
      <c r="E64" s="15"/>
      <c r="F64" s="15"/>
      <c r="G64" s="15"/>
      <c r="H64" s="15"/>
      <c r="I64" s="15"/>
      <c r="J64" s="15"/>
      <c r="K64" s="90"/>
      <c r="L64" s="15"/>
      <c r="M64" s="15"/>
      <c r="N64" s="15"/>
      <c r="O64" s="15"/>
      <c r="P64" s="90"/>
      <c r="Q64" s="15"/>
    </row>
    <row r="65" spans="1:22" s="13" customFormat="1" x14ac:dyDescent="0.25">
      <c r="A65" s="50"/>
      <c r="B65" s="15"/>
      <c r="C65" s="15"/>
      <c r="D65" s="15"/>
      <c r="E65" s="15"/>
      <c r="F65" s="15"/>
      <c r="G65" s="15"/>
      <c r="H65" s="15"/>
      <c r="I65" s="15"/>
      <c r="J65" s="15"/>
      <c r="K65" s="90"/>
      <c r="L65" s="15"/>
      <c r="M65" s="15"/>
      <c r="N65" s="15"/>
      <c r="O65" s="15"/>
      <c r="P65" s="90"/>
      <c r="Q65" s="15"/>
    </row>
    <row r="66" spans="1:22" s="13" customFormat="1" x14ac:dyDescent="0.25">
      <c r="A66" s="50"/>
      <c r="B66" s="15"/>
      <c r="C66" s="15"/>
      <c r="D66" s="15"/>
      <c r="E66" s="15"/>
      <c r="F66" s="15"/>
      <c r="G66" s="15"/>
      <c r="H66" s="15"/>
      <c r="I66" s="15"/>
      <c r="J66" s="15"/>
      <c r="K66" s="90"/>
      <c r="L66" s="15"/>
      <c r="M66" s="15"/>
      <c r="N66" s="15"/>
      <c r="O66" s="15"/>
      <c r="P66" s="90"/>
      <c r="Q66" s="15"/>
    </row>
    <row r="67" spans="1:22" s="13" customFormat="1" x14ac:dyDescent="0.25">
      <c r="A67" s="50"/>
      <c r="B67" s="15"/>
      <c r="C67" s="15"/>
      <c r="D67" s="15"/>
      <c r="E67" s="15"/>
      <c r="F67" s="15"/>
      <c r="G67" s="15"/>
      <c r="H67" s="15"/>
      <c r="I67" s="15"/>
      <c r="J67" s="15"/>
      <c r="K67" s="90"/>
      <c r="L67" s="15"/>
      <c r="M67" s="15"/>
      <c r="N67" s="15"/>
      <c r="O67" s="15"/>
      <c r="P67" s="90"/>
      <c r="Q67" s="15"/>
    </row>
    <row r="68" spans="1:22" s="13" customFormat="1" x14ac:dyDescent="0.25">
      <c r="A68" s="50"/>
      <c r="B68" s="15"/>
      <c r="C68" s="15"/>
      <c r="D68" s="15"/>
      <c r="E68" s="15"/>
      <c r="F68" s="15"/>
      <c r="G68" s="15"/>
      <c r="H68" s="15"/>
      <c r="I68" s="15"/>
      <c r="J68" s="15"/>
      <c r="K68" s="90"/>
      <c r="L68" s="15"/>
      <c r="M68" s="15"/>
      <c r="N68" s="15"/>
      <c r="O68" s="15"/>
      <c r="P68" s="90"/>
      <c r="Q68" s="15"/>
    </row>
    <row r="69" spans="1:22" s="13" customFormat="1" x14ac:dyDescent="0.25">
      <c r="A69" s="50"/>
      <c r="B69" s="15"/>
      <c r="C69" s="15"/>
      <c r="D69" s="15"/>
      <c r="E69" s="15"/>
      <c r="F69" s="15"/>
      <c r="G69" s="15"/>
      <c r="H69" s="15"/>
      <c r="I69" s="15"/>
      <c r="J69" s="15"/>
      <c r="K69" s="90"/>
      <c r="L69" s="15"/>
      <c r="M69" s="15"/>
      <c r="N69" s="15"/>
      <c r="O69" s="15"/>
      <c r="P69" s="90"/>
      <c r="Q69" s="15"/>
    </row>
    <row r="70" spans="1:22" s="13" customFormat="1" x14ac:dyDescent="0.25">
      <c r="A70" s="35"/>
      <c r="C70" s="15"/>
      <c r="D70" s="15"/>
      <c r="E70" s="15"/>
      <c r="F70" s="15"/>
      <c r="I70" s="15"/>
      <c r="J70" s="15"/>
      <c r="K70" s="90"/>
      <c r="L70" s="15"/>
      <c r="N70" s="15"/>
      <c r="O70" s="15"/>
      <c r="P70" s="90"/>
      <c r="Q70" s="15"/>
      <c r="R70" s="15"/>
      <c r="S70" s="15"/>
      <c r="T70" s="15"/>
      <c r="U70" s="15"/>
      <c r="V70" s="15"/>
    </row>
    <row r="71" spans="1:22" s="13" customFormat="1" x14ac:dyDescent="0.25">
      <c r="A71" s="35"/>
      <c r="C71" s="15"/>
      <c r="D71" s="15"/>
      <c r="E71" s="15"/>
      <c r="F71" s="15"/>
      <c r="I71" s="15"/>
      <c r="J71" s="15"/>
      <c r="K71" s="90"/>
      <c r="L71" s="15"/>
      <c r="N71" s="15"/>
      <c r="O71" s="15"/>
      <c r="P71" s="90"/>
      <c r="Q71" s="15"/>
      <c r="R71" s="15"/>
      <c r="S71" s="15"/>
      <c r="T71" s="15"/>
      <c r="U71" s="15"/>
      <c r="V71" s="15"/>
    </row>
    <row r="72" spans="1:22" s="13" customFormat="1" x14ac:dyDescent="0.25">
      <c r="A72" s="35"/>
      <c r="C72" s="15"/>
      <c r="D72" s="15"/>
      <c r="E72" s="15"/>
      <c r="F72" s="15"/>
      <c r="I72" s="15"/>
      <c r="J72" s="15"/>
      <c r="K72" s="90"/>
      <c r="L72" s="15"/>
      <c r="N72" s="15"/>
      <c r="O72" s="15"/>
      <c r="P72" s="90"/>
      <c r="Q72" s="15"/>
      <c r="R72" s="15"/>
      <c r="S72" s="15"/>
      <c r="T72" s="15"/>
      <c r="U72" s="15"/>
      <c r="V72" s="15"/>
    </row>
    <row r="73" spans="1:22" s="13" customFormat="1" x14ac:dyDescent="0.25">
      <c r="A73" s="35"/>
      <c r="C73" s="15"/>
      <c r="D73" s="15"/>
      <c r="E73" s="15"/>
      <c r="F73" s="15"/>
      <c r="I73" s="15"/>
      <c r="J73" s="15"/>
      <c r="K73" s="90"/>
      <c r="L73" s="15"/>
      <c r="N73" s="15"/>
      <c r="O73" s="15"/>
      <c r="P73" s="90"/>
      <c r="Q73" s="15"/>
      <c r="R73" s="15"/>
      <c r="S73" s="15"/>
      <c r="T73" s="15"/>
      <c r="U73" s="15"/>
      <c r="V73" s="15"/>
    </row>
    <row r="74" spans="1:22" s="13" customFormat="1" x14ac:dyDescent="0.25">
      <c r="A74" s="35"/>
      <c r="C74" s="15"/>
      <c r="D74" s="15"/>
      <c r="E74" s="15"/>
      <c r="F74" s="15"/>
      <c r="I74" s="15"/>
      <c r="J74" s="15"/>
      <c r="K74" s="90"/>
      <c r="L74" s="15"/>
      <c r="N74" s="15"/>
      <c r="O74" s="15"/>
      <c r="P74" s="90"/>
      <c r="Q74" s="15"/>
      <c r="R74" s="15"/>
      <c r="S74" s="15"/>
      <c r="T74" s="15"/>
      <c r="U74" s="15"/>
      <c r="V74" s="15"/>
    </row>
    <row r="75" spans="1:22" s="13" customFormat="1" x14ac:dyDescent="0.25">
      <c r="A75" s="35"/>
      <c r="C75" s="15"/>
      <c r="D75" s="15"/>
      <c r="E75" s="15"/>
      <c r="F75" s="15"/>
      <c r="I75" s="15"/>
      <c r="J75" s="15"/>
      <c r="K75" s="90"/>
      <c r="L75" s="15"/>
      <c r="N75" s="15"/>
      <c r="O75" s="15"/>
      <c r="P75" s="90"/>
      <c r="Q75" s="15"/>
      <c r="R75" s="15"/>
      <c r="S75" s="15"/>
      <c r="T75" s="15"/>
      <c r="U75" s="15"/>
      <c r="V75" s="15"/>
    </row>
    <row r="76" spans="1:22" s="13" customFormat="1" x14ac:dyDescent="0.25">
      <c r="A76" s="35"/>
      <c r="C76" s="15"/>
      <c r="D76" s="15"/>
      <c r="E76" s="15"/>
      <c r="F76" s="15"/>
      <c r="I76" s="15"/>
      <c r="J76" s="15"/>
      <c r="K76" s="90"/>
      <c r="L76" s="15"/>
      <c r="N76" s="15"/>
      <c r="O76" s="15"/>
      <c r="P76" s="90"/>
      <c r="Q76" s="15"/>
      <c r="R76" s="15"/>
      <c r="S76" s="15"/>
      <c r="T76" s="15"/>
      <c r="U76" s="15"/>
      <c r="V76" s="15"/>
    </row>
    <row r="77" spans="1:22" s="13" customFormat="1" x14ac:dyDescent="0.25">
      <c r="A77" s="35"/>
      <c r="C77" s="15"/>
      <c r="D77" s="15"/>
      <c r="E77" s="15"/>
      <c r="F77" s="15"/>
      <c r="I77" s="15"/>
      <c r="J77" s="15"/>
      <c r="K77" s="90"/>
      <c r="L77" s="15"/>
      <c r="N77" s="15"/>
      <c r="O77" s="15"/>
      <c r="P77" s="90"/>
      <c r="Q77" s="15"/>
      <c r="R77" s="15"/>
      <c r="S77" s="15"/>
      <c r="T77" s="15"/>
      <c r="U77" s="15"/>
      <c r="V77" s="15"/>
    </row>
    <row r="78" spans="1:22" s="13" customFormat="1" x14ac:dyDescent="0.25">
      <c r="A78" s="35"/>
      <c r="C78" s="15"/>
      <c r="D78" s="15"/>
      <c r="E78" s="15"/>
      <c r="F78" s="15"/>
      <c r="I78" s="15"/>
      <c r="J78" s="15"/>
      <c r="K78" s="90"/>
      <c r="L78" s="15"/>
      <c r="N78" s="15"/>
      <c r="O78" s="15"/>
      <c r="P78" s="90"/>
      <c r="Q78" s="15"/>
      <c r="R78" s="15"/>
      <c r="S78" s="15"/>
      <c r="T78" s="15"/>
      <c r="U78" s="15"/>
      <c r="V78" s="15"/>
    </row>
    <row r="79" spans="1:22" s="13" customFormat="1" x14ac:dyDescent="0.25">
      <c r="A79" s="35"/>
      <c r="C79" s="15"/>
      <c r="D79" s="15"/>
      <c r="E79" s="15"/>
      <c r="F79" s="15"/>
      <c r="I79" s="15"/>
      <c r="J79" s="15"/>
      <c r="K79" s="90"/>
      <c r="L79" s="15"/>
      <c r="N79" s="15"/>
      <c r="O79" s="15"/>
      <c r="P79" s="90"/>
      <c r="Q79" s="15"/>
      <c r="R79" s="15"/>
      <c r="S79" s="15"/>
      <c r="T79" s="15"/>
      <c r="U79" s="15"/>
      <c r="V79" s="15"/>
    </row>
    <row r="80" spans="1:22" s="13" customFormat="1" x14ac:dyDescent="0.25">
      <c r="A80" s="35"/>
      <c r="C80" s="15"/>
      <c r="D80" s="15"/>
      <c r="E80" s="15"/>
      <c r="F80" s="15"/>
      <c r="I80" s="15"/>
      <c r="J80" s="15"/>
      <c r="K80" s="90"/>
      <c r="L80" s="15"/>
      <c r="N80" s="15"/>
      <c r="O80" s="15"/>
      <c r="P80" s="90"/>
      <c r="Q80" s="15"/>
      <c r="R80" s="15"/>
      <c r="S80" s="15"/>
      <c r="T80" s="15"/>
      <c r="U80" s="15"/>
      <c r="V80" s="15"/>
    </row>
  </sheetData>
  <sheetProtection algorithmName="SHA-512" hashValue="lcGitcMK+5CDe/rZjKGrUBs3hjqNES/t57CUPCKjmW+/vXG5dPfmvlCX9bMvW7kxe5dAQpMrnIYPQDHrhwAZLw==" saltValue="C0dSVfKjIYtfBM75iUlrbg==" spinCount="100000" sheet="1" objects="1" scenarios="1"/>
  <mergeCells count="93">
    <mergeCell ref="M39:M40"/>
    <mergeCell ref="N39:N40"/>
    <mergeCell ref="O39:O40"/>
    <mergeCell ref="P39:P40"/>
    <mergeCell ref="I9:L10"/>
    <mergeCell ref="M9:Q10"/>
    <mergeCell ref="P30:P33"/>
    <mergeCell ref="P35:P37"/>
    <mergeCell ref="P26:P28"/>
    <mergeCell ref="M36:M37"/>
    <mergeCell ref="N36:N37"/>
    <mergeCell ref="O36:O37"/>
    <mergeCell ref="P18:P20"/>
    <mergeCell ref="M19:M20"/>
    <mergeCell ref="N19:N20"/>
    <mergeCell ref="O19:O20"/>
    <mergeCell ref="D19:D20"/>
    <mergeCell ref="B22:B27"/>
    <mergeCell ref="G19:G20"/>
    <mergeCell ref="H19:H20"/>
    <mergeCell ref="E14:F14"/>
    <mergeCell ref="E23:F24"/>
    <mergeCell ref="M23:M24"/>
    <mergeCell ref="N23:N24"/>
    <mergeCell ref="O23:O24"/>
    <mergeCell ref="M11:M12"/>
    <mergeCell ref="N11:P11"/>
    <mergeCell ref="P14:P16"/>
    <mergeCell ref="P22:P24"/>
    <mergeCell ref="E18:F18"/>
    <mergeCell ref="E35:F35"/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D36:D37"/>
    <mergeCell ref="B14:B19"/>
    <mergeCell ref="B11:B12"/>
    <mergeCell ref="C43:I43"/>
    <mergeCell ref="E30:E31"/>
    <mergeCell ref="J23:J24"/>
    <mergeCell ref="E28:F28"/>
    <mergeCell ref="D23:D24"/>
    <mergeCell ref="I36:I37"/>
    <mergeCell ref="I23:I24"/>
    <mergeCell ref="C41:H41"/>
    <mergeCell ref="C25:H25"/>
    <mergeCell ref="C29:H29"/>
    <mergeCell ref="C34:H34"/>
    <mergeCell ref="C38:H38"/>
    <mergeCell ref="C30:C31"/>
    <mergeCell ref="G36:G37"/>
    <mergeCell ref="E13:F13"/>
    <mergeCell ref="H36:H37"/>
    <mergeCell ref="E16:F16"/>
    <mergeCell ref="E15:F15"/>
    <mergeCell ref="E19:F20"/>
    <mergeCell ref="L23:L24"/>
    <mergeCell ref="K26:K28"/>
    <mergeCell ref="E27:F27"/>
    <mergeCell ref="E26:F26"/>
    <mergeCell ref="K18:K20"/>
    <mergeCell ref="K22:K24"/>
    <mergeCell ref="G23:G24"/>
    <mergeCell ref="H23:H24"/>
    <mergeCell ref="J19:J20"/>
    <mergeCell ref="C21:H21"/>
    <mergeCell ref="E22:F22"/>
    <mergeCell ref="E36:F37"/>
    <mergeCell ref="Q23:Q24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I19:I20"/>
    <mergeCell ref="C17:H17"/>
    <mergeCell ref="K14:K16"/>
    <mergeCell ref="Q11:Q12"/>
  </mergeCells>
  <phoneticPr fontId="5" type="noConversion"/>
  <conditionalFormatting sqref="N14:N40">
    <cfRule type="expression" dxfId="3" priority="1">
      <formula>$I14&lt;$N14</formula>
    </cfRule>
    <cfRule type="expression" dxfId="2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8" scale="57" orientation="landscape" r:id="rId1"/>
  <headerFooter>
    <oddFooter>&amp;R&amp;10&amp;P de &amp;N</oddFooter>
  </headerFooter>
  <rowBreaks count="1" manualBreakCount="1">
    <brk id="25" min="1" max="16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51"/>
  <sheetViews>
    <sheetView tabSelected="1" topLeftCell="C12" zoomScaleNormal="100" workbookViewId="0">
      <selection activeCell="L19" sqref="L19"/>
    </sheetView>
  </sheetViews>
  <sheetFormatPr defaultColWidth="8.85546875" defaultRowHeight="15" x14ac:dyDescent="0.25"/>
  <cols>
    <col min="1" max="1" width="2.85546875" style="49" customWidth="1"/>
    <col min="2" max="2" width="33.42578125" style="52" customWidth="1"/>
    <col min="3" max="3" width="29.140625" style="16" customWidth="1"/>
    <col min="4" max="4" width="4.5703125" style="16" customWidth="1"/>
    <col min="5" max="5" width="44.85546875" style="16" customWidth="1"/>
    <col min="6" max="6" width="23.42578125" style="16" customWidth="1"/>
    <col min="7" max="7" width="13.42578125" style="113" customWidth="1"/>
    <col min="8" max="8" width="7.42578125" style="113" customWidth="1"/>
    <col min="9" max="9" width="12.42578125" style="16" customWidth="1"/>
    <col min="10" max="10" width="8.85546875" style="16" customWidth="1"/>
    <col min="11" max="11" width="9.85546875" style="114" customWidth="1"/>
    <col min="12" max="12" width="35.28515625" style="52" customWidth="1"/>
    <col min="13" max="13" width="7.42578125" style="113" customWidth="1"/>
    <col min="14" max="14" width="12.42578125" style="16" customWidth="1"/>
    <col min="15" max="15" width="8.85546875" style="16"/>
    <col min="16" max="16" width="9.85546875" style="114" customWidth="1"/>
    <col min="17" max="17" width="31.140625" style="52" customWidth="1"/>
    <col min="18" max="16384" width="8.85546875" style="52"/>
  </cols>
  <sheetData>
    <row r="1" spans="1:22" s="49" customFormat="1" x14ac:dyDescent="0.25">
      <c r="C1" s="39"/>
      <c r="D1" s="39"/>
      <c r="E1" s="39"/>
      <c r="F1" s="39"/>
      <c r="G1" s="106"/>
      <c r="H1" s="106"/>
      <c r="I1" s="39"/>
      <c r="J1" s="39"/>
      <c r="K1" s="107"/>
      <c r="M1" s="106"/>
      <c r="N1" s="39"/>
      <c r="O1" s="39"/>
      <c r="P1" s="107"/>
    </row>
    <row r="2" spans="1:22" s="49" customFormat="1" x14ac:dyDescent="0.25">
      <c r="C2" s="39"/>
      <c r="D2" s="39"/>
      <c r="E2" s="39"/>
      <c r="F2" s="39"/>
      <c r="G2" s="106"/>
      <c r="H2" s="106"/>
      <c r="I2" s="39"/>
      <c r="J2" s="39"/>
      <c r="K2" s="107"/>
      <c r="M2" s="106"/>
      <c r="N2" s="39"/>
      <c r="O2" s="39"/>
      <c r="P2" s="107"/>
    </row>
    <row r="3" spans="1:22" s="49" customFormat="1" ht="15.75" x14ac:dyDescent="0.25">
      <c r="C3" s="304" t="s">
        <v>304</v>
      </c>
      <c r="D3" s="304"/>
      <c r="E3" s="304"/>
      <c r="F3" s="304"/>
      <c r="G3" s="304"/>
      <c r="H3" s="304"/>
      <c r="I3" s="304"/>
      <c r="J3" s="304"/>
      <c r="K3" s="304"/>
      <c r="L3" s="304"/>
    </row>
    <row r="4" spans="1:22" s="49" customFormat="1" ht="15.75" x14ac:dyDescent="0.25">
      <c r="C4" s="21"/>
      <c r="D4" s="21"/>
      <c r="E4" s="21"/>
      <c r="F4" s="21"/>
      <c r="G4" s="21"/>
      <c r="H4" s="21"/>
      <c r="I4" s="21"/>
      <c r="J4" s="21"/>
      <c r="K4" s="21"/>
      <c r="L4" s="27"/>
      <c r="M4" s="21"/>
      <c r="N4" s="21"/>
      <c r="O4" s="21"/>
      <c r="P4" s="21"/>
      <c r="Q4" s="27"/>
    </row>
    <row r="5" spans="1:22" s="49" customFormat="1" ht="15.75" x14ac:dyDescent="0.25">
      <c r="C5" s="304" t="s">
        <v>296</v>
      </c>
      <c r="D5" s="304"/>
      <c r="E5" s="304"/>
      <c r="F5" s="304"/>
      <c r="G5" s="304"/>
      <c r="H5" s="304"/>
      <c r="I5" s="304"/>
      <c r="J5" s="304"/>
      <c r="K5" s="304"/>
      <c r="L5" s="304"/>
    </row>
    <row r="6" spans="1:22" s="49" customFormat="1" x14ac:dyDescent="0.25">
      <c r="C6" s="36"/>
      <c r="D6" s="36"/>
      <c r="E6" s="36"/>
      <c r="F6" s="36"/>
      <c r="G6" s="36"/>
      <c r="H6" s="36"/>
      <c r="I6" s="36"/>
      <c r="J6" s="36"/>
      <c r="K6" s="37"/>
      <c r="M6" s="36"/>
      <c r="N6" s="36"/>
      <c r="O6" s="36"/>
      <c r="P6" s="37"/>
    </row>
    <row r="7" spans="1:22" s="49" customFormat="1" ht="18.95" customHeight="1" x14ac:dyDescent="0.25">
      <c r="C7" s="22" t="str">
        <f>'1.Identificação '!B8</f>
        <v>Nome do candidato:</v>
      </c>
      <c r="E7" s="440">
        <f>'1.Identificação '!C8</f>
        <v>0</v>
      </c>
      <c r="F7" s="440"/>
      <c r="G7" s="440"/>
      <c r="H7" s="440"/>
      <c r="I7" s="440"/>
      <c r="J7" s="440"/>
      <c r="K7" s="108"/>
      <c r="P7" s="108"/>
    </row>
    <row r="8" spans="1:22" s="49" customFormat="1" x14ac:dyDescent="0.25">
      <c r="C8" s="524"/>
      <c r="D8" s="525"/>
      <c r="E8" s="525"/>
      <c r="F8" s="39"/>
      <c r="G8" s="106"/>
      <c r="H8" s="106"/>
      <c r="I8" s="39"/>
      <c r="J8" s="39"/>
      <c r="K8" s="107"/>
      <c r="M8" s="106"/>
      <c r="N8" s="39"/>
      <c r="O8" s="39"/>
      <c r="P8" s="107"/>
    </row>
    <row r="9" spans="1:22" s="49" customFormat="1" ht="18.75" x14ac:dyDescent="0.25">
      <c r="C9" s="437" t="s">
        <v>13</v>
      </c>
      <c r="D9" s="512"/>
      <c r="E9" s="512"/>
      <c r="F9" s="40">
        <v>0.2</v>
      </c>
      <c r="G9" s="106"/>
      <c r="H9" s="519"/>
      <c r="I9" s="447" t="s">
        <v>313</v>
      </c>
      <c r="J9" s="448"/>
      <c r="K9" s="448"/>
      <c r="L9" s="449"/>
      <c r="M9" s="498" t="s">
        <v>314</v>
      </c>
      <c r="N9" s="499"/>
      <c r="O9" s="499"/>
      <c r="P9" s="499"/>
      <c r="Q9" s="500"/>
    </row>
    <row r="10" spans="1:22" s="49" customFormat="1" x14ac:dyDescent="0.25">
      <c r="C10" s="41"/>
      <c r="D10" s="41"/>
      <c r="E10" s="41"/>
      <c r="F10" s="41"/>
      <c r="G10" s="41"/>
      <c r="H10" s="519"/>
      <c r="I10" s="450"/>
      <c r="J10" s="451"/>
      <c r="K10" s="451"/>
      <c r="L10" s="452"/>
      <c r="M10" s="501"/>
      <c r="N10" s="502"/>
      <c r="O10" s="502"/>
      <c r="P10" s="502"/>
      <c r="Q10" s="503"/>
    </row>
    <row r="11" spans="1:22" s="15" customFormat="1" ht="49.5" customHeight="1" x14ac:dyDescent="0.25">
      <c r="A11" s="239"/>
      <c r="B11" s="477" t="s">
        <v>172</v>
      </c>
      <c r="C11" s="2" t="s">
        <v>29</v>
      </c>
      <c r="D11" s="2" t="s">
        <v>30</v>
      </c>
      <c r="E11" s="508" t="s">
        <v>6</v>
      </c>
      <c r="F11" s="509"/>
      <c r="G11" s="2" t="s">
        <v>34</v>
      </c>
      <c r="H11" s="2" t="s">
        <v>10</v>
      </c>
      <c r="I11" s="71" t="s">
        <v>307</v>
      </c>
      <c r="J11" s="71"/>
      <c r="K11" s="71"/>
      <c r="L11" s="71" t="s">
        <v>4</v>
      </c>
      <c r="M11" s="495" t="s">
        <v>10</v>
      </c>
      <c r="N11" s="487" t="s">
        <v>305</v>
      </c>
      <c r="O11" s="487"/>
      <c r="P11" s="487"/>
      <c r="Q11" s="487" t="s">
        <v>306</v>
      </c>
      <c r="R11" s="13"/>
      <c r="S11" s="13"/>
      <c r="U11" s="13"/>
      <c r="V11" s="13"/>
    </row>
    <row r="12" spans="1:22" s="15" customFormat="1" ht="89.25" x14ac:dyDescent="0.25">
      <c r="A12" s="239"/>
      <c r="B12" s="477"/>
      <c r="C12" s="2"/>
      <c r="D12" s="2"/>
      <c r="E12" s="508"/>
      <c r="F12" s="509"/>
      <c r="G12" s="289"/>
      <c r="H12" s="2"/>
      <c r="I12" s="72" t="s">
        <v>318</v>
      </c>
      <c r="J12" s="71" t="s">
        <v>15</v>
      </c>
      <c r="K12" s="71" t="s">
        <v>28</v>
      </c>
      <c r="L12" s="71"/>
      <c r="M12" s="495"/>
      <c r="N12" s="47" t="s">
        <v>318</v>
      </c>
      <c r="O12" s="43" t="s">
        <v>15</v>
      </c>
      <c r="P12" s="43" t="s">
        <v>28</v>
      </c>
      <c r="Q12" s="487"/>
      <c r="R12" s="13"/>
      <c r="S12" s="13"/>
      <c r="U12" s="13"/>
      <c r="V12" s="13"/>
    </row>
    <row r="13" spans="1:22" s="15" customFormat="1" x14ac:dyDescent="0.25">
      <c r="A13" s="239"/>
      <c r="B13" s="2" t="s">
        <v>56</v>
      </c>
      <c r="C13" s="2" t="s">
        <v>57</v>
      </c>
      <c r="D13" s="2" t="s">
        <v>58</v>
      </c>
      <c r="E13" s="508" t="s">
        <v>59</v>
      </c>
      <c r="F13" s="509"/>
      <c r="G13" s="2" t="s">
        <v>60</v>
      </c>
      <c r="H13" s="2" t="s">
        <v>61</v>
      </c>
      <c r="I13" s="71" t="s">
        <v>62</v>
      </c>
      <c r="J13" s="71" t="s">
        <v>32</v>
      </c>
      <c r="K13" s="71" t="s">
        <v>173</v>
      </c>
      <c r="L13" s="71" t="s">
        <v>174</v>
      </c>
      <c r="M13" s="43" t="s">
        <v>308</v>
      </c>
      <c r="N13" s="43" t="s">
        <v>309</v>
      </c>
      <c r="O13" s="43" t="s">
        <v>310</v>
      </c>
      <c r="P13" s="43" t="s">
        <v>311</v>
      </c>
      <c r="Q13" s="43" t="s">
        <v>312</v>
      </c>
      <c r="R13" s="13"/>
      <c r="S13" s="13"/>
      <c r="U13" s="13"/>
      <c r="V13" s="13"/>
    </row>
    <row r="14" spans="1:22" ht="33.6" customHeight="1" x14ac:dyDescent="0.25">
      <c r="A14" s="197"/>
      <c r="B14" s="493" t="s">
        <v>252</v>
      </c>
      <c r="C14" s="115" t="s">
        <v>128</v>
      </c>
      <c r="D14" s="17" t="s">
        <v>92</v>
      </c>
      <c r="E14" s="526" t="s">
        <v>287</v>
      </c>
      <c r="F14" s="526">
        <v>1.5</v>
      </c>
      <c r="G14" s="17" t="s">
        <v>137</v>
      </c>
      <c r="H14" s="17">
        <v>1.5</v>
      </c>
      <c r="I14" s="48"/>
      <c r="J14" s="118">
        <f>H14*I14</f>
        <v>0</v>
      </c>
      <c r="K14" s="522"/>
      <c r="L14" s="116"/>
      <c r="M14" s="17">
        <v>1.5</v>
      </c>
      <c r="N14" s="48"/>
      <c r="O14" s="120">
        <f>M14*N14</f>
        <v>0</v>
      </c>
      <c r="P14" s="529"/>
      <c r="Q14" s="116"/>
    </row>
    <row r="15" spans="1:22" ht="18.95" customHeight="1" x14ac:dyDescent="0.25">
      <c r="A15" s="197"/>
      <c r="B15" s="493"/>
      <c r="C15" s="93" t="s">
        <v>118</v>
      </c>
      <c r="D15" s="17" t="s">
        <v>91</v>
      </c>
      <c r="E15" s="526" t="s">
        <v>253</v>
      </c>
      <c r="F15" s="526">
        <v>1</v>
      </c>
      <c r="G15" s="17" t="s">
        <v>137</v>
      </c>
      <c r="H15" s="17">
        <v>1</v>
      </c>
      <c r="I15" s="48"/>
      <c r="J15" s="118">
        <f t="shared" ref="J15:J16" si="0">H15*I15</f>
        <v>0</v>
      </c>
      <c r="K15" s="522"/>
      <c r="L15" s="300"/>
      <c r="M15" s="17">
        <v>1</v>
      </c>
      <c r="N15" s="48"/>
      <c r="O15" s="120">
        <f t="shared" ref="O15:O16" si="1">M15*N15</f>
        <v>0</v>
      </c>
      <c r="P15" s="529"/>
      <c r="Q15" s="116"/>
    </row>
    <row r="16" spans="1:22" ht="57.95" customHeight="1" x14ac:dyDescent="0.25">
      <c r="A16" s="197"/>
      <c r="B16" s="493"/>
      <c r="C16" s="93">
        <v>25</v>
      </c>
      <c r="D16" s="17" t="s">
        <v>11</v>
      </c>
      <c r="E16" s="526" t="s">
        <v>257</v>
      </c>
      <c r="F16" s="526">
        <v>1</v>
      </c>
      <c r="G16" s="17" t="s">
        <v>137</v>
      </c>
      <c r="H16" s="17">
        <v>1</v>
      </c>
      <c r="I16" s="48"/>
      <c r="J16" s="118">
        <f t="shared" si="0"/>
        <v>0</v>
      </c>
      <c r="K16" s="522"/>
      <c r="L16" s="116"/>
      <c r="M16" s="17">
        <v>1</v>
      </c>
      <c r="N16" s="48"/>
      <c r="O16" s="120">
        <f t="shared" si="1"/>
        <v>0</v>
      </c>
      <c r="P16" s="529"/>
      <c r="Q16" s="116"/>
    </row>
    <row r="17" spans="1:17" ht="57.95" customHeight="1" x14ac:dyDescent="0.25">
      <c r="A17" s="197"/>
      <c r="B17" s="493"/>
      <c r="C17" s="515" t="s">
        <v>41</v>
      </c>
      <c r="D17" s="516"/>
      <c r="E17" s="516"/>
      <c r="F17" s="516"/>
      <c r="G17" s="516"/>
      <c r="H17" s="517"/>
      <c r="I17" s="75"/>
      <c r="J17" s="125">
        <f>SUM(J14:J16)</f>
        <v>0</v>
      </c>
      <c r="K17" s="75">
        <f>IF(J17&gt;C16,C16,J17)</f>
        <v>0</v>
      </c>
      <c r="L17" s="126"/>
      <c r="M17" s="290"/>
      <c r="N17" s="290"/>
      <c r="O17" s="122">
        <f>SUM(O14:O16)</f>
        <v>0</v>
      </c>
      <c r="P17" s="123">
        <f>IF(O17&gt;C16,C16,O17)</f>
        <v>0</v>
      </c>
      <c r="Q17" s="124"/>
    </row>
    <row r="18" spans="1:17" ht="45.95" customHeight="1" x14ac:dyDescent="0.25">
      <c r="A18" s="175"/>
      <c r="B18" s="493"/>
      <c r="C18" s="518" t="s">
        <v>256</v>
      </c>
      <c r="D18" s="147" t="s">
        <v>40</v>
      </c>
      <c r="E18" s="526" t="s">
        <v>254</v>
      </c>
      <c r="F18" s="526">
        <v>0.25</v>
      </c>
      <c r="G18" s="17" t="s">
        <v>137</v>
      </c>
      <c r="H18" s="17">
        <v>0.25</v>
      </c>
      <c r="I18" s="48"/>
      <c r="J18" s="119">
        <f>H18*I18</f>
        <v>0</v>
      </c>
      <c r="K18" s="521"/>
      <c r="L18" s="116"/>
      <c r="M18" s="17">
        <v>0.25</v>
      </c>
      <c r="N18" s="48"/>
      <c r="O18" s="121">
        <f>M18*N18</f>
        <v>0</v>
      </c>
      <c r="P18" s="527"/>
      <c r="Q18" s="116"/>
    </row>
    <row r="19" spans="1:17" ht="32.1" customHeight="1" x14ac:dyDescent="0.25">
      <c r="A19" s="175"/>
      <c r="B19" s="493"/>
      <c r="C19" s="518"/>
      <c r="D19" s="147" t="s">
        <v>329</v>
      </c>
      <c r="E19" s="526" t="s">
        <v>138</v>
      </c>
      <c r="F19" s="526">
        <v>0.75</v>
      </c>
      <c r="G19" s="17" t="s">
        <v>137</v>
      </c>
      <c r="H19" s="17">
        <v>0.75</v>
      </c>
      <c r="I19" s="48"/>
      <c r="J19" s="119">
        <f>H19*I19</f>
        <v>0</v>
      </c>
      <c r="K19" s="521"/>
      <c r="L19" s="116"/>
      <c r="M19" s="17">
        <v>0.75</v>
      </c>
      <c r="N19" s="48"/>
      <c r="O19" s="121">
        <f>M19*N19</f>
        <v>0</v>
      </c>
      <c r="P19" s="527"/>
      <c r="Q19" s="116"/>
    </row>
    <row r="20" spans="1:17" ht="36.6" customHeight="1" x14ac:dyDescent="0.25">
      <c r="A20" s="175"/>
      <c r="B20" s="493"/>
      <c r="C20" s="93" t="s">
        <v>118</v>
      </c>
      <c r="D20" s="147" t="s">
        <v>1</v>
      </c>
      <c r="E20" s="526" t="s">
        <v>139</v>
      </c>
      <c r="F20" s="526">
        <v>0.25</v>
      </c>
      <c r="G20" s="17" t="s">
        <v>137</v>
      </c>
      <c r="H20" s="17">
        <v>0.25</v>
      </c>
      <c r="I20" s="48"/>
      <c r="J20" s="119">
        <f>H20*I20</f>
        <v>0</v>
      </c>
      <c r="K20" s="521"/>
      <c r="L20" s="116"/>
      <c r="M20" s="17">
        <v>0.25</v>
      </c>
      <c r="N20" s="48"/>
      <c r="O20" s="121">
        <f>M20*N20</f>
        <v>0</v>
      </c>
      <c r="P20" s="527"/>
      <c r="Q20" s="116"/>
    </row>
    <row r="21" spans="1:17" ht="20.45" customHeight="1" x14ac:dyDescent="0.25">
      <c r="A21" s="175"/>
      <c r="B21" s="493"/>
      <c r="C21" s="93">
        <v>10</v>
      </c>
      <c r="D21" s="17" t="s">
        <v>2</v>
      </c>
      <c r="E21" s="526" t="s">
        <v>255</v>
      </c>
      <c r="F21" s="526">
        <v>0.75</v>
      </c>
      <c r="G21" s="17" t="s">
        <v>137</v>
      </c>
      <c r="H21" s="17">
        <v>0.75</v>
      </c>
      <c r="I21" s="48"/>
      <c r="J21" s="119">
        <f>H21*I21</f>
        <v>0</v>
      </c>
      <c r="K21" s="521"/>
      <c r="L21" s="116"/>
      <c r="M21" s="17">
        <v>0.75</v>
      </c>
      <c r="N21" s="48"/>
      <c r="O21" s="121">
        <f>M21*N21</f>
        <v>0</v>
      </c>
      <c r="P21" s="527"/>
      <c r="Q21" s="116"/>
    </row>
    <row r="22" spans="1:17" x14ac:dyDescent="0.25">
      <c r="A22" s="197"/>
      <c r="B22" s="493"/>
      <c r="C22" s="515" t="s">
        <v>41</v>
      </c>
      <c r="D22" s="516"/>
      <c r="E22" s="516"/>
      <c r="F22" s="516"/>
      <c r="G22" s="516"/>
      <c r="H22" s="517"/>
      <c r="I22" s="75"/>
      <c r="J22" s="125">
        <f>SUM(J18:J21)</f>
        <v>0</v>
      </c>
      <c r="K22" s="75">
        <f>IF(J22&gt;C21,C21,J22)</f>
        <v>0</v>
      </c>
      <c r="L22" s="126"/>
      <c r="M22" s="290"/>
      <c r="N22" s="290"/>
      <c r="O22" s="122">
        <f>SUM(O18:O21)</f>
        <v>0</v>
      </c>
      <c r="P22" s="123">
        <f>IF(O22&gt;C21,C21,O22)</f>
        <v>0</v>
      </c>
      <c r="Q22" s="124"/>
    </row>
    <row r="23" spans="1:17" ht="45.95" customHeight="1" x14ac:dyDescent="0.25">
      <c r="A23" s="197"/>
      <c r="B23" s="493"/>
      <c r="C23" s="115" t="s">
        <v>258</v>
      </c>
      <c r="D23" s="17" t="s">
        <v>3</v>
      </c>
      <c r="E23" s="510" t="s">
        <v>259</v>
      </c>
      <c r="F23" s="510">
        <v>1</v>
      </c>
      <c r="G23" s="17" t="s">
        <v>137</v>
      </c>
      <c r="H23" s="17">
        <v>1</v>
      </c>
      <c r="I23" s="48"/>
      <c r="J23" s="119">
        <f t="shared" ref="J23:J25" si="2">H23*I23</f>
        <v>0</v>
      </c>
      <c r="K23" s="523"/>
      <c r="L23" s="116"/>
      <c r="M23" s="17">
        <v>1</v>
      </c>
      <c r="N23" s="48"/>
      <c r="O23" s="121">
        <f t="shared" ref="O23:O25" si="3">M23*N23</f>
        <v>0</v>
      </c>
      <c r="P23" s="528"/>
      <c r="Q23" s="116"/>
    </row>
    <row r="24" spans="1:17" ht="33.6" customHeight="1" x14ac:dyDescent="0.25">
      <c r="A24" s="197"/>
      <c r="B24" s="493"/>
      <c r="C24" s="93" t="s">
        <v>118</v>
      </c>
      <c r="D24" s="17" t="s">
        <v>22</v>
      </c>
      <c r="E24" s="510" t="s">
        <v>140</v>
      </c>
      <c r="F24" s="510">
        <v>1</v>
      </c>
      <c r="G24" s="17" t="s">
        <v>136</v>
      </c>
      <c r="H24" s="17">
        <v>1</v>
      </c>
      <c r="I24" s="48"/>
      <c r="J24" s="119">
        <f t="shared" si="2"/>
        <v>0</v>
      </c>
      <c r="K24" s="523"/>
      <c r="L24" s="116"/>
      <c r="M24" s="17">
        <v>1</v>
      </c>
      <c r="N24" s="48"/>
      <c r="O24" s="121">
        <f t="shared" si="3"/>
        <v>0</v>
      </c>
      <c r="P24" s="528"/>
      <c r="Q24" s="116"/>
    </row>
    <row r="25" spans="1:17" ht="18.95" customHeight="1" x14ac:dyDescent="0.25">
      <c r="A25" s="197"/>
      <c r="B25" s="93" t="s">
        <v>118</v>
      </c>
      <c r="C25" s="93">
        <v>35</v>
      </c>
      <c r="D25" s="17" t="s">
        <v>24</v>
      </c>
      <c r="E25" s="510" t="s">
        <v>141</v>
      </c>
      <c r="F25" s="510">
        <v>0.25</v>
      </c>
      <c r="G25" s="17" t="s">
        <v>137</v>
      </c>
      <c r="H25" s="17">
        <v>0.25</v>
      </c>
      <c r="I25" s="48"/>
      <c r="J25" s="119">
        <f t="shared" si="2"/>
        <v>0</v>
      </c>
      <c r="K25" s="523"/>
      <c r="L25" s="116"/>
      <c r="M25" s="17">
        <v>0.25</v>
      </c>
      <c r="N25" s="48"/>
      <c r="O25" s="121">
        <f t="shared" si="3"/>
        <v>0</v>
      </c>
      <c r="P25" s="528"/>
      <c r="Q25" s="116"/>
    </row>
    <row r="26" spans="1:17" x14ac:dyDescent="0.25">
      <c r="A26" s="197"/>
      <c r="B26" s="93">
        <v>70</v>
      </c>
      <c r="C26" s="405" t="s">
        <v>41</v>
      </c>
      <c r="D26" s="406"/>
      <c r="E26" s="406"/>
      <c r="F26" s="406"/>
      <c r="G26" s="406"/>
      <c r="H26" s="407"/>
      <c r="I26" s="75"/>
      <c r="J26" s="125">
        <f>SUM(J23:J25)</f>
        <v>0</v>
      </c>
      <c r="K26" s="75">
        <f>IF(J26&gt;C25,C25,J26)</f>
        <v>0</v>
      </c>
      <c r="L26" s="126"/>
      <c r="M26" s="290"/>
      <c r="N26" s="290"/>
      <c r="O26" s="122">
        <f>SUM(O23:O25)</f>
        <v>0</v>
      </c>
      <c r="P26" s="123">
        <f>IF(O26&gt;C25,C25,O26)</f>
        <v>0</v>
      </c>
      <c r="Q26" s="124"/>
    </row>
    <row r="27" spans="1:17" ht="30.6" customHeight="1" x14ac:dyDescent="0.25">
      <c r="A27" s="197"/>
      <c r="B27" s="493" t="s">
        <v>260</v>
      </c>
      <c r="C27" s="518" t="s">
        <v>129</v>
      </c>
      <c r="D27" s="17" t="s">
        <v>89</v>
      </c>
      <c r="E27" s="510" t="s">
        <v>142</v>
      </c>
      <c r="F27" s="510">
        <v>0.25</v>
      </c>
      <c r="G27" s="17" t="s">
        <v>143</v>
      </c>
      <c r="H27" s="17">
        <v>0.25</v>
      </c>
      <c r="I27" s="48"/>
      <c r="J27" s="119">
        <f>H27*I27</f>
        <v>0</v>
      </c>
      <c r="K27" s="523"/>
      <c r="L27" s="116"/>
      <c r="M27" s="17">
        <v>0.25</v>
      </c>
      <c r="N27" s="48"/>
      <c r="O27" s="121">
        <f>M27*N27</f>
        <v>0</v>
      </c>
      <c r="P27" s="528"/>
      <c r="Q27" s="116"/>
    </row>
    <row r="28" spans="1:17" ht="17.45" customHeight="1" x14ac:dyDescent="0.25">
      <c r="A28" s="197"/>
      <c r="B28" s="493"/>
      <c r="C28" s="518"/>
      <c r="D28" s="17" t="s">
        <v>44</v>
      </c>
      <c r="E28" s="510" t="s">
        <v>144</v>
      </c>
      <c r="F28" s="510">
        <v>0.75</v>
      </c>
      <c r="G28" s="17" t="s">
        <v>143</v>
      </c>
      <c r="H28" s="17">
        <v>0.75</v>
      </c>
      <c r="I28" s="48"/>
      <c r="J28" s="119">
        <f t="shared" ref="J28:J29" si="4">H28*I28</f>
        <v>0</v>
      </c>
      <c r="K28" s="523"/>
      <c r="L28" s="116"/>
      <c r="M28" s="17">
        <v>0.75</v>
      </c>
      <c r="N28" s="48"/>
      <c r="O28" s="121">
        <f t="shared" ref="O28:O29" si="5">M28*N28</f>
        <v>0</v>
      </c>
      <c r="P28" s="528"/>
      <c r="Q28" s="116"/>
    </row>
    <row r="29" spans="1:17" x14ac:dyDescent="0.25">
      <c r="A29" s="197"/>
      <c r="B29" s="493"/>
      <c r="C29" s="518"/>
      <c r="D29" s="17" t="s">
        <v>45</v>
      </c>
      <c r="E29" s="510" t="s">
        <v>145</v>
      </c>
      <c r="F29" s="510">
        <v>0.5</v>
      </c>
      <c r="G29" s="17" t="s">
        <v>143</v>
      </c>
      <c r="H29" s="17">
        <v>0.5</v>
      </c>
      <c r="I29" s="48"/>
      <c r="J29" s="119">
        <f t="shared" si="4"/>
        <v>0</v>
      </c>
      <c r="K29" s="523"/>
      <c r="L29" s="116"/>
      <c r="M29" s="17">
        <v>0.5</v>
      </c>
      <c r="N29" s="48"/>
      <c r="O29" s="121">
        <f t="shared" si="5"/>
        <v>0</v>
      </c>
      <c r="P29" s="528"/>
      <c r="Q29" s="116"/>
    </row>
    <row r="30" spans="1:17" x14ac:dyDescent="0.25">
      <c r="A30" s="197"/>
      <c r="B30" s="493"/>
      <c r="C30" s="17" t="s">
        <v>118</v>
      </c>
      <c r="D30" s="17" t="s">
        <v>47</v>
      </c>
      <c r="E30" s="510" t="s">
        <v>146</v>
      </c>
      <c r="F30" s="510">
        <v>0.5</v>
      </c>
      <c r="G30" s="17" t="s">
        <v>143</v>
      </c>
      <c r="H30" s="17">
        <v>0.5</v>
      </c>
      <c r="I30" s="48"/>
      <c r="J30" s="119">
        <f>H30*I30</f>
        <v>0</v>
      </c>
      <c r="K30" s="523"/>
      <c r="L30" s="116"/>
      <c r="M30" s="17">
        <v>0.5</v>
      </c>
      <c r="N30" s="48"/>
      <c r="O30" s="121">
        <f>M30*N30</f>
        <v>0</v>
      </c>
      <c r="P30" s="528"/>
      <c r="Q30" s="116"/>
    </row>
    <row r="31" spans="1:17" x14ac:dyDescent="0.25">
      <c r="A31" s="197"/>
      <c r="B31" s="493"/>
      <c r="C31" s="17">
        <v>10</v>
      </c>
      <c r="D31" s="17" t="s">
        <v>90</v>
      </c>
      <c r="E31" s="510" t="s">
        <v>147</v>
      </c>
      <c r="F31" s="510">
        <v>0.25</v>
      </c>
      <c r="G31" s="17" t="s">
        <v>143</v>
      </c>
      <c r="H31" s="17">
        <v>0.25</v>
      </c>
      <c r="I31" s="48"/>
      <c r="J31" s="119">
        <f>H31*I31</f>
        <v>0</v>
      </c>
      <c r="K31" s="523"/>
      <c r="L31" s="116"/>
      <c r="M31" s="17">
        <v>0.25</v>
      </c>
      <c r="N31" s="48"/>
      <c r="O31" s="121">
        <f>M31*N31</f>
        <v>0</v>
      </c>
      <c r="P31" s="528"/>
      <c r="Q31" s="116"/>
    </row>
    <row r="32" spans="1:17" x14ac:dyDescent="0.25">
      <c r="A32" s="197"/>
      <c r="B32" s="493"/>
      <c r="C32" s="405" t="s">
        <v>41</v>
      </c>
      <c r="D32" s="406"/>
      <c r="E32" s="406"/>
      <c r="F32" s="406"/>
      <c r="G32" s="406"/>
      <c r="H32" s="407"/>
      <c r="I32" s="75"/>
      <c r="J32" s="125">
        <f>SUM(J27:J31)</f>
        <v>0</v>
      </c>
      <c r="K32" s="75">
        <f>IF(J32&gt;C31,C31,J32)</f>
        <v>0</v>
      </c>
      <c r="L32" s="126"/>
      <c r="M32" s="290"/>
      <c r="N32" s="290"/>
      <c r="O32" s="122">
        <f>SUM(O27:O31)</f>
        <v>0</v>
      </c>
      <c r="P32" s="123">
        <f>IF(O32&gt;C31,C31,O32)</f>
        <v>0</v>
      </c>
      <c r="Q32" s="124"/>
    </row>
    <row r="33" spans="1:17" x14ac:dyDescent="0.25">
      <c r="A33" s="197"/>
      <c r="B33" s="493"/>
      <c r="C33" s="518" t="s">
        <v>284</v>
      </c>
      <c r="D33" s="117" t="s">
        <v>23</v>
      </c>
      <c r="E33" s="510" t="s">
        <v>148</v>
      </c>
      <c r="F33" s="510">
        <v>0.75</v>
      </c>
      <c r="G33" s="17" t="s">
        <v>127</v>
      </c>
      <c r="H33" s="17">
        <v>0.75</v>
      </c>
      <c r="I33" s="48"/>
      <c r="J33" s="119">
        <f t="shared" ref="J33:J37" si="6">H33*I33</f>
        <v>0</v>
      </c>
      <c r="K33" s="521"/>
      <c r="L33" s="116"/>
      <c r="M33" s="17">
        <v>0.75</v>
      </c>
      <c r="N33" s="48"/>
      <c r="O33" s="121">
        <f t="shared" ref="O33:O37" si="7">M33*N33</f>
        <v>0</v>
      </c>
      <c r="P33" s="527"/>
      <c r="Q33" s="116"/>
    </row>
    <row r="34" spans="1:17" x14ac:dyDescent="0.25">
      <c r="A34" s="197"/>
      <c r="B34" s="493"/>
      <c r="C34" s="518"/>
      <c r="D34" s="117" t="s">
        <v>16</v>
      </c>
      <c r="E34" s="510" t="s">
        <v>149</v>
      </c>
      <c r="F34" s="510">
        <v>0.5</v>
      </c>
      <c r="G34" s="17" t="s">
        <v>127</v>
      </c>
      <c r="H34" s="17">
        <v>0.5</v>
      </c>
      <c r="I34" s="48"/>
      <c r="J34" s="119">
        <f t="shared" si="6"/>
        <v>0</v>
      </c>
      <c r="K34" s="521"/>
      <c r="L34" s="116"/>
      <c r="M34" s="17">
        <v>0.5</v>
      </c>
      <c r="N34" s="48"/>
      <c r="O34" s="121">
        <f t="shared" si="7"/>
        <v>0</v>
      </c>
      <c r="P34" s="527"/>
      <c r="Q34" s="116"/>
    </row>
    <row r="35" spans="1:17" ht="27" customHeight="1" x14ac:dyDescent="0.25">
      <c r="A35" s="197"/>
      <c r="B35" s="493"/>
      <c r="C35" s="518"/>
      <c r="D35" s="17" t="s">
        <v>35</v>
      </c>
      <c r="E35" s="510" t="s">
        <v>150</v>
      </c>
      <c r="F35" s="510">
        <v>0.25</v>
      </c>
      <c r="G35" s="17" t="s">
        <v>153</v>
      </c>
      <c r="H35" s="17">
        <v>0.25</v>
      </c>
      <c r="I35" s="48"/>
      <c r="J35" s="119">
        <f t="shared" si="6"/>
        <v>0</v>
      </c>
      <c r="K35" s="521"/>
      <c r="L35" s="116"/>
      <c r="M35" s="17">
        <v>0.25</v>
      </c>
      <c r="N35" s="48"/>
      <c r="O35" s="121">
        <f t="shared" si="7"/>
        <v>0</v>
      </c>
      <c r="P35" s="527"/>
      <c r="Q35" s="116"/>
    </row>
    <row r="36" spans="1:17" ht="32.1" customHeight="1" x14ac:dyDescent="0.25">
      <c r="A36" s="197"/>
      <c r="B36" s="493"/>
      <c r="C36" s="17" t="s">
        <v>118</v>
      </c>
      <c r="D36" s="17" t="s">
        <v>55</v>
      </c>
      <c r="E36" s="510" t="s">
        <v>151</v>
      </c>
      <c r="F36" s="510">
        <v>0.25</v>
      </c>
      <c r="G36" s="17" t="s">
        <v>81</v>
      </c>
      <c r="H36" s="17">
        <v>0.25</v>
      </c>
      <c r="I36" s="48"/>
      <c r="J36" s="119">
        <f t="shared" si="6"/>
        <v>0</v>
      </c>
      <c r="K36" s="521"/>
      <c r="L36" s="116"/>
      <c r="M36" s="17">
        <v>0.25</v>
      </c>
      <c r="N36" s="48"/>
      <c r="O36" s="121">
        <f t="shared" si="7"/>
        <v>0</v>
      </c>
      <c r="P36" s="527"/>
      <c r="Q36" s="116"/>
    </row>
    <row r="37" spans="1:17" ht="25.5" x14ac:dyDescent="0.25">
      <c r="A37" s="197"/>
      <c r="B37" s="93" t="s">
        <v>118</v>
      </c>
      <c r="C37" s="17">
        <v>10</v>
      </c>
      <c r="D37" s="17" t="s">
        <v>5</v>
      </c>
      <c r="E37" s="510" t="s">
        <v>152</v>
      </c>
      <c r="F37" s="510">
        <v>0.25</v>
      </c>
      <c r="G37" s="17" t="s">
        <v>154</v>
      </c>
      <c r="H37" s="17">
        <v>0.25</v>
      </c>
      <c r="I37" s="48"/>
      <c r="J37" s="119">
        <f t="shared" si="6"/>
        <v>0</v>
      </c>
      <c r="K37" s="521"/>
      <c r="L37" s="116"/>
      <c r="M37" s="17">
        <v>0.25</v>
      </c>
      <c r="N37" s="48"/>
      <c r="O37" s="121">
        <f t="shared" si="7"/>
        <v>0</v>
      </c>
      <c r="P37" s="527"/>
      <c r="Q37" s="116"/>
    </row>
    <row r="38" spans="1:17" x14ac:dyDescent="0.25">
      <c r="A38" s="197"/>
      <c r="B38" s="93">
        <v>20</v>
      </c>
      <c r="C38" s="506" t="s">
        <v>41</v>
      </c>
      <c r="D38" s="507"/>
      <c r="E38" s="507"/>
      <c r="F38" s="507"/>
      <c r="G38" s="507"/>
      <c r="H38" s="507"/>
      <c r="I38" s="127"/>
      <c r="J38" s="125">
        <f>SUM(J33:J37)</f>
        <v>0</v>
      </c>
      <c r="K38" s="75">
        <f>IF(J38&gt;C37,C37,J38)</f>
        <v>0</v>
      </c>
      <c r="L38" s="126"/>
      <c r="M38" s="290"/>
      <c r="N38" s="290"/>
      <c r="O38" s="122">
        <f>SUM(O33:O37)</f>
        <v>0</v>
      </c>
      <c r="P38" s="123">
        <f>IF(O38&gt;C37,C37,O38)</f>
        <v>0</v>
      </c>
      <c r="Q38" s="124"/>
    </row>
    <row r="39" spans="1:17" ht="26.1" customHeight="1" x14ac:dyDescent="0.25">
      <c r="A39" s="197"/>
      <c r="B39" s="511" t="s">
        <v>285</v>
      </c>
      <c r="C39" s="518" t="s">
        <v>133</v>
      </c>
      <c r="D39" s="17" t="s">
        <v>0</v>
      </c>
      <c r="E39" s="513" t="s">
        <v>155</v>
      </c>
      <c r="F39" s="514"/>
      <c r="G39" s="17" t="s">
        <v>54</v>
      </c>
      <c r="H39" s="17">
        <v>1</v>
      </c>
      <c r="I39" s="48"/>
      <c r="J39" s="119">
        <f>H39*I39</f>
        <v>0</v>
      </c>
      <c r="K39" s="523"/>
      <c r="L39" s="116"/>
      <c r="M39" s="17">
        <v>1</v>
      </c>
      <c r="N39" s="48"/>
      <c r="O39" s="121">
        <f>M39*N39</f>
        <v>0</v>
      </c>
      <c r="P39" s="528"/>
      <c r="Q39" s="116"/>
    </row>
    <row r="40" spans="1:17" x14ac:dyDescent="0.25">
      <c r="A40" s="197"/>
      <c r="B40" s="511"/>
      <c r="C40" s="518"/>
      <c r="D40" s="17" t="s">
        <v>12</v>
      </c>
      <c r="E40" s="510" t="s">
        <v>156</v>
      </c>
      <c r="F40" s="510">
        <v>0.75</v>
      </c>
      <c r="G40" s="17" t="s">
        <v>54</v>
      </c>
      <c r="H40" s="17">
        <v>0.75</v>
      </c>
      <c r="I40" s="48"/>
      <c r="J40" s="119">
        <f t="shared" ref="J40:J42" si="8">H40*I40</f>
        <v>0</v>
      </c>
      <c r="K40" s="523"/>
      <c r="L40" s="116"/>
      <c r="M40" s="17">
        <v>0.75</v>
      </c>
      <c r="N40" s="48"/>
      <c r="O40" s="121">
        <f t="shared" ref="O40:O42" si="9">M40*N40</f>
        <v>0</v>
      </c>
      <c r="P40" s="528"/>
      <c r="Q40" s="116"/>
    </row>
    <row r="41" spans="1:17" ht="18.95" customHeight="1" x14ac:dyDescent="0.25">
      <c r="A41" s="197"/>
      <c r="B41" s="511"/>
      <c r="C41" s="518"/>
      <c r="D41" s="17" t="s">
        <v>130</v>
      </c>
      <c r="E41" s="510" t="s">
        <v>157</v>
      </c>
      <c r="F41" s="510">
        <v>1</v>
      </c>
      <c r="G41" s="17" t="s">
        <v>54</v>
      </c>
      <c r="H41" s="17">
        <v>1</v>
      </c>
      <c r="I41" s="48"/>
      <c r="J41" s="119">
        <f t="shared" si="8"/>
        <v>0</v>
      </c>
      <c r="K41" s="523"/>
      <c r="L41" s="116"/>
      <c r="M41" s="17">
        <v>1</v>
      </c>
      <c r="N41" s="48"/>
      <c r="O41" s="121">
        <f t="shared" si="9"/>
        <v>0</v>
      </c>
      <c r="P41" s="528"/>
      <c r="Q41" s="116"/>
    </row>
    <row r="42" spans="1:17" ht="18.95" customHeight="1" x14ac:dyDescent="0.25">
      <c r="A42" s="197"/>
      <c r="B42" s="511"/>
      <c r="C42" s="518"/>
      <c r="D42" s="17" t="s">
        <v>131</v>
      </c>
      <c r="E42" s="510" t="s">
        <v>158</v>
      </c>
      <c r="F42" s="510">
        <v>0.75</v>
      </c>
      <c r="G42" s="17" t="s">
        <v>54</v>
      </c>
      <c r="H42" s="17">
        <v>0.75</v>
      </c>
      <c r="I42" s="48"/>
      <c r="J42" s="119">
        <f t="shared" si="8"/>
        <v>0</v>
      </c>
      <c r="K42" s="523"/>
      <c r="L42" s="116"/>
      <c r="M42" s="17">
        <v>0.75</v>
      </c>
      <c r="N42" s="48"/>
      <c r="O42" s="121">
        <f t="shared" si="9"/>
        <v>0</v>
      </c>
      <c r="P42" s="528"/>
      <c r="Q42" s="116"/>
    </row>
    <row r="43" spans="1:17" ht="25.5" x14ac:dyDescent="0.25">
      <c r="A43" s="197"/>
      <c r="B43" s="511"/>
      <c r="C43" s="17" t="s">
        <v>118</v>
      </c>
      <c r="D43" s="17" t="s">
        <v>132</v>
      </c>
      <c r="E43" s="510" t="s">
        <v>159</v>
      </c>
      <c r="F43" s="510">
        <v>0.5</v>
      </c>
      <c r="G43" s="17" t="s">
        <v>160</v>
      </c>
      <c r="H43" s="17">
        <v>0.5</v>
      </c>
      <c r="I43" s="48"/>
      <c r="J43" s="119">
        <f>H43*I43</f>
        <v>0</v>
      </c>
      <c r="K43" s="523"/>
      <c r="L43" s="116"/>
      <c r="M43" s="17">
        <v>0.5</v>
      </c>
      <c r="N43" s="48"/>
      <c r="O43" s="121">
        <f>M43*N43</f>
        <v>0</v>
      </c>
      <c r="P43" s="528"/>
      <c r="Q43" s="116"/>
    </row>
    <row r="44" spans="1:17" ht="25.5" x14ac:dyDescent="0.25">
      <c r="A44" s="197"/>
      <c r="B44" s="511"/>
      <c r="C44" s="17">
        <v>5</v>
      </c>
      <c r="D44" s="17" t="s">
        <v>134</v>
      </c>
      <c r="E44" s="510" t="s">
        <v>161</v>
      </c>
      <c r="F44" s="510">
        <v>1</v>
      </c>
      <c r="G44" s="17" t="s">
        <v>162</v>
      </c>
      <c r="H44" s="17">
        <v>0.5</v>
      </c>
      <c r="I44" s="48"/>
      <c r="J44" s="119">
        <f>H44*I44</f>
        <v>0</v>
      </c>
      <c r="K44" s="523"/>
      <c r="L44" s="116"/>
      <c r="M44" s="17">
        <v>0.5</v>
      </c>
      <c r="N44" s="48"/>
      <c r="O44" s="121">
        <f>M44*N44</f>
        <v>0</v>
      </c>
      <c r="P44" s="528"/>
      <c r="Q44" s="116"/>
    </row>
    <row r="45" spans="1:17" x14ac:dyDescent="0.25">
      <c r="A45" s="197"/>
      <c r="B45" s="511"/>
      <c r="C45" s="405" t="s">
        <v>41</v>
      </c>
      <c r="D45" s="406"/>
      <c r="E45" s="406"/>
      <c r="F45" s="406"/>
      <c r="G45" s="406"/>
      <c r="H45" s="406"/>
      <c r="I45" s="127"/>
      <c r="J45" s="125">
        <f>SUM(J39:J44)</f>
        <v>0</v>
      </c>
      <c r="K45" s="75">
        <f>IF(J45&gt;C44,C44,J45)</f>
        <v>0</v>
      </c>
      <c r="L45" s="126"/>
      <c r="M45" s="291"/>
      <c r="N45" s="290"/>
      <c r="O45" s="122">
        <f>SUM(O39:O44)</f>
        <v>0</v>
      </c>
      <c r="P45" s="123">
        <f>IF(O45&gt;C44,C44,O45)</f>
        <v>0</v>
      </c>
      <c r="Q45" s="124"/>
    </row>
    <row r="46" spans="1:17" ht="32.1" customHeight="1" x14ac:dyDescent="0.25">
      <c r="A46" s="197"/>
      <c r="B46" s="511"/>
      <c r="C46" s="17" t="s">
        <v>383</v>
      </c>
      <c r="D46" s="17" t="s">
        <v>135</v>
      </c>
      <c r="E46" s="510" t="s">
        <v>163</v>
      </c>
      <c r="F46" s="510">
        <v>0.5</v>
      </c>
      <c r="G46" s="17" t="s">
        <v>54</v>
      </c>
      <c r="H46" s="17">
        <v>0.5</v>
      </c>
      <c r="I46" s="48"/>
      <c r="J46" s="118">
        <f>H46*I46</f>
        <v>0</v>
      </c>
      <c r="K46" s="523"/>
      <c r="L46" s="116"/>
      <c r="M46" s="17">
        <v>0.5</v>
      </c>
      <c r="N46" s="48"/>
      <c r="O46" s="120">
        <f>M46*N46</f>
        <v>0</v>
      </c>
      <c r="P46" s="528"/>
      <c r="Q46" s="116"/>
    </row>
    <row r="47" spans="1:17" ht="30.6" customHeight="1" x14ac:dyDescent="0.25">
      <c r="A47" s="197"/>
      <c r="B47" s="93" t="s">
        <v>118</v>
      </c>
      <c r="C47" s="17">
        <v>5</v>
      </c>
      <c r="D47" s="17" t="s">
        <v>286</v>
      </c>
      <c r="E47" s="510" t="s">
        <v>164</v>
      </c>
      <c r="F47" s="510">
        <v>0.25</v>
      </c>
      <c r="G47" s="17" t="s">
        <v>165</v>
      </c>
      <c r="H47" s="17">
        <v>0.25</v>
      </c>
      <c r="I47" s="48"/>
      <c r="J47" s="118">
        <f>H47*I47</f>
        <v>0</v>
      </c>
      <c r="K47" s="523"/>
      <c r="L47" s="116"/>
      <c r="M47" s="17">
        <v>0.25</v>
      </c>
      <c r="N47" s="48"/>
      <c r="O47" s="120">
        <f>M47*N47</f>
        <v>0</v>
      </c>
      <c r="P47" s="528"/>
      <c r="Q47" s="116"/>
    </row>
    <row r="48" spans="1:17" x14ac:dyDescent="0.25">
      <c r="A48" s="197"/>
      <c r="B48" s="93">
        <v>10</v>
      </c>
      <c r="C48" s="405" t="s">
        <v>41</v>
      </c>
      <c r="D48" s="406"/>
      <c r="E48" s="406"/>
      <c r="F48" s="406"/>
      <c r="G48" s="406"/>
      <c r="H48" s="406"/>
      <c r="I48" s="127"/>
      <c r="J48" s="125">
        <f>SUM(J46:J47)</f>
        <v>0</v>
      </c>
      <c r="K48" s="75">
        <f>IF(J48&gt;C47,C47,J48)</f>
        <v>0</v>
      </c>
      <c r="L48" s="126"/>
      <c r="M48" s="290"/>
      <c r="N48" s="290"/>
      <c r="O48" s="122">
        <f>SUM(O46:O47)</f>
        <v>0</v>
      </c>
      <c r="P48" s="123">
        <f>IF(O48&gt;C47,C47,O48)</f>
        <v>0</v>
      </c>
      <c r="Q48" s="124"/>
    </row>
    <row r="49" spans="1:17" s="49" customFormat="1" ht="15.75" thickBot="1" x14ac:dyDescent="0.3">
      <c r="A49" s="197"/>
      <c r="B49" s="197"/>
      <c r="C49" s="42"/>
      <c r="D49" s="109"/>
      <c r="E49" s="109"/>
      <c r="F49" s="109"/>
      <c r="G49" s="109"/>
      <c r="H49" s="109"/>
      <c r="I49" s="109"/>
      <c r="J49" s="110"/>
      <c r="K49" s="109"/>
      <c r="L49" s="111"/>
      <c r="M49" s="109"/>
      <c r="N49" s="109"/>
      <c r="O49" s="110"/>
      <c r="P49" s="109"/>
      <c r="Q49" s="111"/>
    </row>
    <row r="50" spans="1:17" s="112" customFormat="1" ht="16.5" thickBot="1" x14ac:dyDescent="0.3">
      <c r="A50" s="197"/>
      <c r="B50" s="197"/>
      <c r="C50" s="520" t="s">
        <v>262</v>
      </c>
      <c r="D50" s="520"/>
      <c r="E50" s="520"/>
      <c r="F50" s="520"/>
      <c r="G50" s="520"/>
      <c r="H50" s="520"/>
      <c r="I50" s="520"/>
      <c r="J50" s="292">
        <f>J17+J22+J26+J32+J38+J45+J48</f>
        <v>0</v>
      </c>
      <c r="K50" s="241">
        <f>K17+K22+K26+K32+K38+K45+K48</f>
        <v>0</v>
      </c>
      <c r="L50" s="175"/>
      <c r="M50" s="197"/>
      <c r="N50" s="197"/>
      <c r="O50" s="240">
        <f>O17+O22+O26+O32+O38+O45+O48</f>
        <v>0</v>
      </c>
      <c r="P50" s="241">
        <f>P17+P22+P26+P32+P38+P45+P48</f>
        <v>0</v>
      </c>
      <c r="Q50" s="175"/>
    </row>
    <row r="51" spans="1:17" s="49" customFormat="1" x14ac:dyDescent="0.25">
      <c r="C51" s="39"/>
      <c r="D51" s="39"/>
      <c r="E51" s="39"/>
      <c r="F51" s="39"/>
      <c r="G51" s="106"/>
      <c r="H51" s="106"/>
      <c r="I51" s="39"/>
      <c r="J51" s="39"/>
      <c r="K51" s="107"/>
      <c r="M51" s="106"/>
      <c r="N51" s="39"/>
      <c r="O51" s="39"/>
      <c r="P51" s="107"/>
    </row>
  </sheetData>
  <sheetProtection algorithmName="SHA-512" hashValue="hwk8f1zJVaYqTtvTdMTJLDKpEzattQFAcnrFGVKVab1ACrFV+Weq7E3fni9WArgFN9ReF3UeQdYZFCBiS62YxA==" saltValue="xKO7hUppaKhE4XIaiW7uYg==" spinCount="100000" sheet="1" objects="1" scenarios="1"/>
  <mergeCells count="72"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  <mergeCell ref="B14:B24"/>
    <mergeCell ref="E20:F20"/>
    <mergeCell ref="E21:F21"/>
    <mergeCell ref="E36:F36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17:H17"/>
    <mergeCell ref="H9:H10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5:F25"/>
    <mergeCell ref="E23:F23"/>
    <mergeCell ref="E24:F24"/>
    <mergeCell ref="K18:K21"/>
    <mergeCell ref="C8:E8"/>
    <mergeCell ref="C48:H48"/>
    <mergeCell ref="E7:J7"/>
    <mergeCell ref="B39:B46"/>
    <mergeCell ref="E46:F46"/>
    <mergeCell ref="E47:F47"/>
    <mergeCell ref="E29:F29"/>
    <mergeCell ref="E28:F28"/>
    <mergeCell ref="E27:F27"/>
    <mergeCell ref="E37:F37"/>
    <mergeCell ref="C9:E9"/>
    <mergeCell ref="B11:B12"/>
    <mergeCell ref="B27:B36"/>
    <mergeCell ref="E39:F39"/>
    <mergeCell ref="C22:H22"/>
    <mergeCell ref="C26:H26"/>
    <mergeCell ref="C32:H32"/>
    <mergeCell ref="C39:C42"/>
    <mergeCell ref="C38:H38"/>
    <mergeCell ref="E12:F12"/>
    <mergeCell ref="E11:F11"/>
    <mergeCell ref="E13:F13"/>
    <mergeCell ref="C45:H45"/>
    <mergeCell ref="E40:F40"/>
    <mergeCell ref="E42:F42"/>
    <mergeCell ref="E43:F43"/>
    <mergeCell ref="E44:F44"/>
    <mergeCell ref="E41:F41"/>
  </mergeCells>
  <phoneticPr fontId="5" type="noConversion"/>
  <conditionalFormatting sqref="N14:N48">
    <cfRule type="expression" dxfId="1" priority="1">
      <formula>$I14&lt;$N14</formula>
    </cfRule>
    <cfRule type="expression" dxfId="0" priority="2">
      <formula>$I14&gt;$N14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8" scale="91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2:L23"/>
  <sheetViews>
    <sheetView zoomScale="90" zoomScaleNormal="90" workbookViewId="0">
      <selection activeCell="P20" sqref="P20"/>
    </sheetView>
  </sheetViews>
  <sheetFormatPr defaultColWidth="11.42578125" defaultRowHeight="15" x14ac:dyDescent="0.25"/>
  <cols>
    <col min="1" max="1" width="4.42578125" style="19" customWidth="1"/>
    <col min="2" max="2" width="23.42578125" style="19" customWidth="1"/>
    <col min="3" max="3" width="32.140625" style="19" customWidth="1"/>
    <col min="4" max="6" width="14.7109375" style="19" customWidth="1"/>
    <col min="7" max="7" width="16.28515625" style="19" customWidth="1"/>
    <col min="8" max="8" width="4.7109375" style="19" customWidth="1"/>
    <col min="9" max="9" width="15.28515625" style="19" customWidth="1"/>
    <col min="10" max="10" width="15.42578125" style="19" customWidth="1"/>
    <col min="11" max="11" width="14.5703125" style="19" customWidth="1"/>
    <col min="12" max="12" width="14.42578125" style="19" customWidth="1"/>
    <col min="13" max="16384" width="11.42578125" style="19"/>
  </cols>
  <sheetData>
    <row r="2" spans="2:12" ht="14.25" customHeight="1" x14ac:dyDescent="0.25"/>
    <row r="3" spans="2:12" ht="23.25" customHeight="1" x14ac:dyDescent="0.25">
      <c r="B3" s="304" t="s">
        <v>304</v>
      </c>
      <c r="C3" s="304"/>
      <c r="D3" s="304"/>
      <c r="E3" s="304"/>
      <c r="F3" s="304"/>
      <c r="G3" s="304"/>
      <c r="H3" s="304"/>
    </row>
    <row r="4" spans="2:12" ht="14.25" customHeight="1" x14ac:dyDescent="0.25">
      <c r="B4" s="21"/>
      <c r="C4" s="21"/>
      <c r="D4" s="21"/>
      <c r="E4" s="21"/>
      <c r="F4" s="21"/>
      <c r="G4" s="21"/>
      <c r="H4" s="21"/>
    </row>
    <row r="5" spans="2:12" ht="24.75" customHeight="1" x14ac:dyDescent="0.25">
      <c r="B5" s="304" t="s">
        <v>295</v>
      </c>
      <c r="C5" s="304"/>
      <c r="D5" s="304"/>
      <c r="E5" s="304"/>
      <c r="F5" s="304"/>
      <c r="G5" s="304"/>
      <c r="H5" s="304"/>
    </row>
    <row r="6" spans="2:12" ht="24.75" customHeight="1" x14ac:dyDescent="0.25">
      <c r="B6" s="21"/>
      <c r="C6" s="21"/>
      <c r="D6" s="21"/>
      <c r="E6" s="21"/>
      <c r="F6" s="21"/>
      <c r="G6" s="21"/>
      <c r="H6" s="21"/>
    </row>
    <row r="7" spans="2:12" ht="18" customHeight="1" x14ac:dyDescent="0.25">
      <c r="C7" s="38" t="str">
        <f>'1.Identificação '!B8</f>
        <v>Nome do candidato:</v>
      </c>
      <c r="D7" s="440">
        <f>'1.Identificação '!C8</f>
        <v>0</v>
      </c>
      <c r="E7" s="440"/>
      <c r="F7" s="440"/>
      <c r="G7" s="440"/>
      <c r="H7" s="440"/>
      <c r="I7" s="440"/>
      <c r="J7" s="440"/>
    </row>
    <row r="8" spans="2:12" ht="23.25" customHeight="1" x14ac:dyDescent="0.25">
      <c r="H8" s="134"/>
    </row>
    <row r="9" spans="2:12" ht="14.25" customHeight="1" x14ac:dyDescent="0.25">
      <c r="C9" s="537" t="s">
        <v>294</v>
      </c>
      <c r="D9" s="537"/>
    </row>
    <row r="10" spans="2:12" ht="14.25" customHeight="1" x14ac:dyDescent="0.25">
      <c r="C10" s="28"/>
      <c r="D10" s="28"/>
    </row>
    <row r="11" spans="2:12" ht="14.25" customHeight="1" x14ac:dyDescent="0.25">
      <c r="C11" s="28"/>
      <c r="D11" s="28"/>
    </row>
    <row r="12" spans="2:12" ht="14.25" customHeight="1" x14ac:dyDescent="0.25">
      <c r="D12" s="536" t="s">
        <v>320</v>
      </c>
      <c r="E12" s="536"/>
      <c r="F12" s="536"/>
      <c r="G12" s="536"/>
      <c r="I12" s="538" t="s">
        <v>321</v>
      </c>
      <c r="J12" s="538"/>
      <c r="K12" s="538"/>
      <c r="L12" s="538"/>
    </row>
    <row r="13" spans="2:12" ht="36.75" customHeight="1" x14ac:dyDescent="0.25">
      <c r="C13" s="29"/>
      <c r="D13" s="145" t="s">
        <v>18</v>
      </c>
      <c r="E13" s="145" t="s">
        <v>19</v>
      </c>
      <c r="F13" s="145" t="s">
        <v>20</v>
      </c>
      <c r="G13" s="145" t="s">
        <v>21</v>
      </c>
      <c r="H13" s="30"/>
      <c r="I13" s="145" t="s">
        <v>18</v>
      </c>
      <c r="J13" s="145" t="s">
        <v>19</v>
      </c>
      <c r="K13" s="145" t="s">
        <v>20</v>
      </c>
      <c r="L13" s="145" t="s">
        <v>21</v>
      </c>
    </row>
    <row r="14" spans="2:12" ht="21" customHeight="1" x14ac:dyDescent="0.25">
      <c r="C14" s="31" t="s">
        <v>39</v>
      </c>
      <c r="D14" s="130">
        <f>'4. Comp. Téc.-Cient.'!J72</f>
        <v>0</v>
      </c>
      <c r="E14" s="131">
        <f>'4. Comp. Téc.-Cient.'!K72</f>
        <v>0</v>
      </c>
      <c r="F14" s="132">
        <f>'4. Comp. Téc.-Cient.'!F9</f>
        <v>0.375</v>
      </c>
      <c r="G14" s="133">
        <f>E14*F14</f>
        <v>0</v>
      </c>
      <c r="I14" s="135">
        <f>'4. Comp. Téc.-Cient.'!O72</f>
        <v>0</v>
      </c>
      <c r="J14" s="136">
        <f>'4. Comp. Téc.-Cient.'!P72</f>
        <v>0</v>
      </c>
      <c r="K14" s="137">
        <f>'4. Comp. Téc.-Cient.'!F9</f>
        <v>0.375</v>
      </c>
      <c r="L14" s="138">
        <f>J14*K14</f>
        <v>0</v>
      </c>
    </row>
    <row r="15" spans="2:12" ht="21" customHeight="1" x14ac:dyDescent="0.25">
      <c r="C15" s="31" t="s">
        <v>17</v>
      </c>
      <c r="D15" s="130">
        <f>'5. Comp. Ped.'!J43</f>
        <v>0</v>
      </c>
      <c r="E15" s="131">
        <f>'5. Comp. Ped.'!K43</f>
        <v>0</v>
      </c>
      <c r="F15" s="132">
        <f>'5. Comp. Ped.'!F9</f>
        <v>0.42499999999999999</v>
      </c>
      <c r="G15" s="133">
        <f t="shared" ref="G15:G16" si="0">E15*F15</f>
        <v>0</v>
      </c>
      <c r="I15" s="135">
        <f>'5. Comp. Ped.'!O43</f>
        <v>0</v>
      </c>
      <c r="J15" s="136">
        <f>'5. Comp. Ped.'!P43</f>
        <v>0</v>
      </c>
      <c r="K15" s="137">
        <f>'5. Comp. Ped.'!F9</f>
        <v>0.42499999999999999</v>
      </c>
      <c r="L15" s="138">
        <f t="shared" ref="L15:L16" si="1">J15*K15</f>
        <v>0</v>
      </c>
    </row>
    <row r="16" spans="2:12" ht="21" customHeight="1" x14ac:dyDescent="0.25">
      <c r="C16" s="31" t="s">
        <v>14</v>
      </c>
      <c r="D16" s="130">
        <f>'6. Comp. Org.'!J50</f>
        <v>0</v>
      </c>
      <c r="E16" s="131">
        <f>'6. Comp. Org.'!K50</f>
        <v>0</v>
      </c>
      <c r="F16" s="132">
        <f>'6. Comp. Org.'!F9</f>
        <v>0.2</v>
      </c>
      <c r="G16" s="133">
        <f t="shared" si="0"/>
        <v>0</v>
      </c>
      <c r="I16" s="135">
        <f>'6. Comp. Org.'!O50</f>
        <v>0</v>
      </c>
      <c r="J16" s="136">
        <f>'6. Comp. Org.'!P50</f>
        <v>0</v>
      </c>
      <c r="K16" s="137">
        <f>'6. Comp. Org.'!F9</f>
        <v>0.2</v>
      </c>
      <c r="L16" s="138">
        <f t="shared" si="1"/>
        <v>0</v>
      </c>
    </row>
    <row r="17" spans="3:12" ht="24.95" customHeight="1" x14ac:dyDescent="0.25">
      <c r="C17" s="141" t="s">
        <v>263</v>
      </c>
      <c r="D17" s="142">
        <f>SUM(D14:D16)</f>
        <v>0</v>
      </c>
      <c r="E17" s="142">
        <f t="shared" ref="E17:F17" si="2">SUM(E14:E16)</f>
        <v>0</v>
      </c>
      <c r="F17" s="143">
        <f t="shared" si="2"/>
        <v>1</v>
      </c>
      <c r="G17" s="144">
        <f>G14+G15+G16</f>
        <v>0</v>
      </c>
      <c r="I17" s="142">
        <f>SUM(I14:I16)</f>
        <v>0</v>
      </c>
      <c r="J17" s="142">
        <f t="shared" ref="J17:K17" si="3">SUM(J14:J16)</f>
        <v>0</v>
      </c>
      <c r="K17" s="143">
        <f t="shared" si="3"/>
        <v>1</v>
      </c>
      <c r="L17" s="144">
        <f>L14+L15+L16</f>
        <v>0</v>
      </c>
    </row>
    <row r="20" spans="3:12" ht="19.5" customHeight="1" x14ac:dyDescent="0.25">
      <c r="C20" s="32">
        <v>1</v>
      </c>
      <c r="D20" s="533" t="s">
        <v>291</v>
      </c>
      <c r="E20" s="534"/>
      <c r="F20" s="535"/>
      <c r="G20" s="128">
        <f>(D14+D15+D16)</f>
        <v>0</v>
      </c>
      <c r="I20" s="539" t="s">
        <v>291</v>
      </c>
      <c r="J20" s="540"/>
      <c r="K20" s="541"/>
      <c r="L20" s="139">
        <f>(I14+I15+I16)</f>
        <v>0</v>
      </c>
    </row>
    <row r="21" spans="3:12" ht="31.5" customHeight="1" x14ac:dyDescent="0.25">
      <c r="C21" s="32">
        <v>2</v>
      </c>
      <c r="D21" s="530" t="s">
        <v>302</v>
      </c>
      <c r="E21" s="531"/>
      <c r="F21" s="532"/>
      <c r="G21" s="128">
        <f>D14+D15</f>
        <v>0</v>
      </c>
      <c r="I21" s="542" t="s">
        <v>302</v>
      </c>
      <c r="J21" s="543"/>
      <c r="K21" s="544"/>
      <c r="L21" s="139">
        <f>I14+I15</f>
        <v>0</v>
      </c>
    </row>
    <row r="22" spans="3:12" ht="19.5" customHeight="1" x14ac:dyDescent="0.25">
      <c r="C22" s="32">
        <v>3</v>
      </c>
      <c r="D22" s="530" t="s">
        <v>292</v>
      </c>
      <c r="E22" s="531"/>
      <c r="F22" s="532"/>
      <c r="G22" s="128">
        <f>D15</f>
        <v>0</v>
      </c>
      <c r="I22" s="542" t="s">
        <v>292</v>
      </c>
      <c r="J22" s="543"/>
      <c r="K22" s="544"/>
      <c r="L22" s="139">
        <f>I15</f>
        <v>0</v>
      </c>
    </row>
    <row r="23" spans="3:12" ht="24" customHeight="1" x14ac:dyDescent="0.25">
      <c r="C23" s="32">
        <v>4</v>
      </c>
      <c r="D23" s="530" t="s">
        <v>293</v>
      </c>
      <c r="E23" s="531"/>
      <c r="F23" s="532"/>
      <c r="G23" s="129">
        <f>'1.Identificação '!C12</f>
        <v>0</v>
      </c>
      <c r="I23" s="542" t="s">
        <v>293</v>
      </c>
      <c r="J23" s="543"/>
      <c r="K23" s="544"/>
      <c r="L23" s="140">
        <f>'1.Identificação '!H12</f>
        <v>0</v>
      </c>
    </row>
  </sheetData>
  <sheetProtection algorithmName="SHA-512" hashValue="ULim3pPJhozKKaL/Inqss6AqSLJxNdQAKdznuQzN5iFSvqQFdj+zfdjHdavf9wxqZDsVuxyMrcYQAGjK5ZI2Mg==" saltValue="M4cAdapHnz9IrcPIDVJGRQ==" spinCount="100000" sheet="1" objects="1" scenario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8" type="noConversion"/>
  <pageMargins left="0.75" right="0.75" top="1" bottom="1" header="0.5" footer="0.5"/>
  <pageSetup paperSize="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3.Avaliação do Mérito Absoluto</vt:lpstr>
      <vt:lpstr>4. Comp. Téc.-Cient.</vt:lpstr>
      <vt:lpstr>5. Comp. Ped.</vt:lpstr>
      <vt:lpstr>6. Comp. Org.</vt:lpstr>
      <vt:lpstr>7. Pontuação</vt:lpstr>
      <vt:lpstr>'1.Identificação '!_1.Identificação___C8_I8</vt:lpstr>
      <vt:lpstr>'1.Identificação '!Área_de_Impressão</vt:lpstr>
      <vt:lpstr>'2. Instruções de preenchimento'!Área_de_Impressão</vt:lpstr>
      <vt:lpstr>'3.Avaliação do Mérito Absoluto'!Área_de_Impressão</vt:lpstr>
      <vt:lpstr>'4. Comp. Téc.-Cient.'!Área_de_Impressão</vt:lpstr>
      <vt:lpstr>'5. Comp. Ped.'!Área_de_Impressão</vt:lpstr>
      <vt:lpstr>'6. Comp. Org.'!Área_de_Impressão</vt:lpstr>
      <vt:lpstr>'7. Pontuação'!Área_de_Impressão</vt:lpstr>
      <vt:lpstr>'1.Identificação '!Nome</vt:lpstr>
      <vt:lpstr>'4. Comp. Téc.-Cient.'!Títulos_de_Impressão</vt:lpstr>
      <vt:lpstr>'5. Comp. Ped.'!Títulos_de_Impressão</vt:lpstr>
      <vt:lpstr>'6. 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Utilizador do Windows</cp:lastModifiedBy>
  <cp:lastPrinted>2023-06-09T15:50:41Z</cp:lastPrinted>
  <dcterms:created xsi:type="dcterms:W3CDTF">2010-06-22T17:24:01Z</dcterms:created>
  <dcterms:modified xsi:type="dcterms:W3CDTF">2023-07-07T14:05:12Z</dcterms:modified>
</cp:coreProperties>
</file>