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grh\Concursos\Docentes\2023\ISCAC\PRPD-3-2023_Prof Coord - Ciências Jur.Públi._interno\6.Publ. obrigatórias\"/>
    </mc:Choice>
  </mc:AlternateContent>
  <bookViews>
    <workbookView xWindow="0" yWindow="0" windowWidth="28800" windowHeight="11290"/>
  </bookViews>
  <sheets>
    <sheet name="formulário" sheetId="1" r:id="rId1"/>
    <sheet name="Anexo A" sheetId="2" r:id="rId2"/>
  </sheets>
  <definedNames>
    <definedName name="_xlnm.Print_Area" localSheetId="0">formulário!$A$1:$I$114</definedName>
    <definedName name="_xlnm.Print_Titles" localSheetId="0">formulário!$1:$10</definedName>
  </definedNames>
  <calcPr calcId="162913"/>
</workbook>
</file>

<file path=xl/calcChain.xml><?xml version="1.0" encoding="utf-8"?>
<calcChain xmlns="http://schemas.openxmlformats.org/spreadsheetml/2006/main">
  <c r="K111" i="1" l="1"/>
  <c r="K110" i="1"/>
  <c r="K109" i="1"/>
  <c r="K108" i="1"/>
  <c r="K107" i="1"/>
  <c r="K112" i="1" s="1"/>
  <c r="K106" i="1"/>
  <c r="K105" i="1"/>
  <c r="K104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103" i="1" s="1"/>
  <c r="K81" i="1"/>
  <c r="K80" i="1"/>
  <c r="K78" i="1"/>
  <c r="K76" i="1"/>
  <c r="K75" i="1"/>
  <c r="K77" i="1" s="1"/>
  <c r="K73" i="1"/>
  <c r="K72" i="1"/>
  <c r="K71" i="1"/>
  <c r="K70" i="1"/>
  <c r="K69" i="1"/>
  <c r="K68" i="1"/>
  <c r="K67" i="1"/>
  <c r="K66" i="1"/>
  <c r="K63" i="1"/>
  <c r="K62" i="1"/>
  <c r="K60" i="1"/>
  <c r="K59" i="1"/>
  <c r="K58" i="1"/>
  <c r="K57" i="1"/>
  <c r="K55" i="1"/>
  <c r="K54" i="1"/>
  <c r="K53" i="1"/>
  <c r="K52" i="1"/>
  <c r="K51" i="1"/>
  <c r="K50" i="1"/>
  <c r="K49" i="1"/>
  <c r="K47" i="1"/>
  <c r="K46" i="1"/>
  <c r="K45" i="1"/>
  <c r="K44" i="1"/>
  <c r="K43" i="1"/>
  <c r="K42" i="1"/>
  <c r="K41" i="1"/>
  <c r="K40" i="1"/>
  <c r="K39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19" i="1"/>
  <c r="K18" i="1"/>
  <c r="K17" i="1"/>
  <c r="K16" i="1"/>
  <c r="K14" i="1"/>
  <c r="K13" i="1"/>
  <c r="K12" i="1"/>
  <c r="K11" i="1"/>
  <c r="K82" i="1" l="1"/>
  <c r="K74" i="1"/>
  <c r="K64" i="1"/>
  <c r="K61" i="1"/>
  <c r="K56" i="1"/>
  <c r="K48" i="1"/>
  <c r="K38" i="1"/>
  <c r="K15" i="1"/>
  <c r="K20" i="1" s="1"/>
  <c r="K24" i="1" s="1"/>
  <c r="K113" i="1"/>
  <c r="G120" i="1" s="1"/>
  <c r="K83" i="1" l="1"/>
  <c r="G119" i="1" s="1"/>
  <c r="K65" i="1"/>
  <c r="G118" i="1" s="1"/>
  <c r="I34" i="1"/>
  <c r="I35" i="1"/>
  <c r="I60" i="1"/>
  <c r="I59" i="1"/>
  <c r="I58" i="1"/>
  <c r="I55" i="1"/>
  <c r="I31" i="1"/>
  <c r="I28" i="1"/>
  <c r="I27" i="1"/>
  <c r="I14" i="1"/>
  <c r="I13" i="1"/>
  <c r="I12" i="1"/>
  <c r="I11" i="1"/>
  <c r="K114" i="1" l="1"/>
  <c r="I76" i="1"/>
  <c r="I75" i="1"/>
  <c r="I69" i="1"/>
  <c r="I68" i="1"/>
  <c r="C65" i="1"/>
  <c r="I105" i="1"/>
  <c r="I104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85" i="1"/>
  <c r="I84" i="1"/>
  <c r="H86" i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F118" i="1" l="1"/>
  <c r="F119" i="1"/>
  <c r="F120" i="1" l="1"/>
</calcChain>
</file>

<file path=xl/sharedStrings.xml><?xml version="1.0" encoding="utf-8"?>
<sst xmlns="http://schemas.openxmlformats.org/spreadsheetml/2006/main" count="245" uniqueCount="200">
  <si>
    <t>Instituto Politécnico de Coimbra</t>
  </si>
  <si>
    <t>Grelha de Avaliação</t>
  </si>
  <si>
    <t>Candidatos</t>
  </si>
  <si>
    <t>Parâmetro</t>
  </si>
  <si>
    <t>Pontos (máximo)</t>
  </si>
  <si>
    <t>Itens</t>
  </si>
  <si>
    <t>Subitens</t>
  </si>
  <si>
    <t>Valoração</t>
  </si>
  <si>
    <t>Nº</t>
  </si>
  <si>
    <t>Pontos</t>
  </si>
  <si>
    <t>Observações</t>
  </si>
  <si>
    <t>Técnico-Científico e Profissional</t>
  </si>
  <si>
    <t>Publicação de artigos em revista científica internacional indexadas no ISI/SCOPUS ou equivalente</t>
  </si>
  <si>
    <t xml:space="preserve">Publicação de artigos técnico-científicos em outras revistas com arbitragem ou capítulos de livros </t>
  </si>
  <si>
    <t>Publicação de artigos técnico-científicos em actas de congressos internacionais com arbitragem</t>
  </si>
  <si>
    <t>Publicação de artigos técnico-científicos em atas de congressos nacionais com arbitragem</t>
  </si>
  <si>
    <t>Orientação de Teses de Doutoramento (concluídas)</t>
  </si>
  <si>
    <t>Coorientação de Teses de Doutoramento (concluídas)</t>
  </si>
  <si>
    <t>Orientação de Dissertações de Mestrado Pré-Bolonha (concluídas)</t>
  </si>
  <si>
    <t>Arguente de Tese de Doutoramento</t>
  </si>
  <si>
    <t>Membro do Júri de Tese de Doutoramento</t>
  </si>
  <si>
    <t>Sub-Total 1</t>
  </si>
  <si>
    <t>Pedagógico</t>
  </si>
  <si>
    <t>Sub-Total 2</t>
  </si>
  <si>
    <t>Organizacional (outras atividades relevantes para o IPC)</t>
  </si>
  <si>
    <t>3.1 Gestão e participação em Órgãos Colegiais e Responsabilidade Académica</t>
  </si>
  <si>
    <t>Presidente da Escola</t>
  </si>
  <si>
    <t>Vice-Presidente da Escola</t>
  </si>
  <si>
    <t>Presidente de órgãos estatutários da Escola</t>
  </si>
  <si>
    <t>Vice-Presidente de órgãos estatutários da Escola</t>
  </si>
  <si>
    <t>Secretário de órgãos estatutários da Escola</t>
  </si>
  <si>
    <t>Membro de órgãos estatutários da Escola</t>
  </si>
  <si>
    <t>Cargos no Instituto Politécnico (IP) (vice-presidente, pró-presidente, administrador)</t>
  </si>
  <si>
    <t>Membro de órgãos do IP</t>
  </si>
  <si>
    <t>Coordenador de mestrado</t>
  </si>
  <si>
    <t>Coordenador de licenciatura</t>
  </si>
  <si>
    <t xml:space="preserve">Membro de Comissão de Coordenação de curso </t>
  </si>
  <si>
    <t>Coordenador de pós-graduação</t>
  </si>
  <si>
    <t>Coordenador de CET's</t>
  </si>
  <si>
    <t>Coordenador de Ctesp</t>
  </si>
  <si>
    <t>Membro da seção de avaliação de desepenho do pessoal docente</t>
  </si>
  <si>
    <r>
      <t xml:space="preserve">Membro de comissões </t>
    </r>
    <r>
      <rPr>
        <i/>
        <sz val="8"/>
        <rFont val="Arial"/>
        <family val="2"/>
      </rPr>
      <t>ad-hoc</t>
    </r>
    <r>
      <rPr>
        <sz val="8"/>
        <rFont val="Arial"/>
        <family val="2"/>
      </rPr>
      <t xml:space="preserve"> de órgãos</t>
    </r>
  </si>
  <si>
    <t>3.2 Outras Atividades</t>
  </si>
  <si>
    <t>Presidente da Comissão Organizadora de Congressos</t>
  </si>
  <si>
    <t>Membro da Comissão Organizadora de Congressos</t>
  </si>
  <si>
    <t>Colaboração com escolas secundárias e divulgação de cursos da escola</t>
  </si>
  <si>
    <t>Responsável do Gabinete (Relações Internacionais, Relações Públicas, BS, etc.)</t>
  </si>
  <si>
    <t>Membro do Gabinete (Relações Internacionais, Relações Públicas, BS, etc.)</t>
  </si>
  <si>
    <t>Sub-Total 3</t>
  </si>
  <si>
    <t>Total</t>
  </si>
  <si>
    <t>Tec-Cient</t>
  </si>
  <si>
    <t>Pedag</t>
  </si>
  <si>
    <t>Organic</t>
  </si>
  <si>
    <t>Colaborador no SIGQ</t>
  </si>
  <si>
    <t>por ano/fração</t>
  </si>
  <si>
    <t>PTS</t>
  </si>
  <si>
    <t>Unidade</t>
  </si>
  <si>
    <t>Máx</t>
  </si>
  <si>
    <t>comissão</t>
  </si>
  <si>
    <t>evento</t>
  </si>
  <si>
    <t>Organização de seminários</t>
  </si>
  <si>
    <t>participação</t>
  </si>
  <si>
    <t>-</t>
  </si>
  <si>
    <t>ano/fração</t>
  </si>
  <si>
    <t>por uc</t>
  </si>
  <si>
    <t>por ação</t>
  </si>
  <si>
    <t>p/ manual</t>
  </si>
  <si>
    <t>p/ cada aluno</t>
  </si>
  <si>
    <t>p/ ação</t>
  </si>
  <si>
    <t>Avaliação docente de desempenho docente pela instituição nos últimos 5 anos</t>
  </si>
  <si>
    <t>6 pts Excelente; 4 pts Muito Bom; 2 pts Bom</t>
  </si>
  <si>
    <t>p/ ano</t>
  </si>
  <si>
    <t>Orientação de Dissertação/Projeto/Estágio de Mestrado (Bolonha)  (concluídas)</t>
  </si>
  <si>
    <t>p/ comissão</t>
  </si>
  <si>
    <t>p/ artigo</t>
  </si>
  <si>
    <t>p/ revista</t>
  </si>
  <si>
    <t>p/ congresso</t>
  </si>
  <si>
    <t>Citações independentes de artigos</t>
  </si>
  <si>
    <t>Doutoramento e tese diretamente relacionada com a área disciplinar a que o candidato concorre ou titulo de especialista na mesma área</t>
  </si>
  <si>
    <t>Mestrado e dissertação  diretamente relacionada com a área disciplinar a que o candidato concorre</t>
  </si>
  <si>
    <t xml:space="preserve">Mestrado e dissertação indiretamente relacionada com a área disciplinar a que o candidato concorre </t>
  </si>
  <si>
    <t>Doutoramento e tese indiretamente relacionada com a área disciplinar a que o candidato concorre ou titulo de especialista</t>
  </si>
  <si>
    <t>1.2 Pós-Graduações e cursos de especialização técnico-científica</t>
  </si>
  <si>
    <t>1.1 Graus e títulos académicos</t>
  </si>
  <si>
    <t>Colaborador de projetos de investigação (concluídos/em curso)</t>
  </si>
  <si>
    <t>Orientação de trabalho de final de curso (concluídos)</t>
  </si>
  <si>
    <t>Arguente de Dissertação/Projeto/Estágio ou trabalho final de curso</t>
  </si>
  <si>
    <t>Membro Efetivo de Centros de Investigação acreditados pela FCT</t>
  </si>
  <si>
    <t>Membro do juri de Dissertação/Projeto/Estágio ou trabalho final de curso</t>
  </si>
  <si>
    <t>Discussant/chairman em congressos internacionais</t>
  </si>
  <si>
    <t>Membro de comissões científicas de congressos/seminários nacionais</t>
  </si>
  <si>
    <t>Membro do editorial board de revistas científicas</t>
  </si>
  <si>
    <t>Referee de artigos em revistas científicas com arbitragem</t>
  </si>
  <si>
    <t>Participação em juris de concurso para pessoal docente</t>
  </si>
  <si>
    <t>Avaliação de cursos do ensino superior politécnico</t>
  </si>
  <si>
    <t>Experiência Profissional em actividade fora do meio académico relacionado com a área disciplinar objeto do concurso, conforme anexo A.</t>
  </si>
  <si>
    <t>Prestação de serviços ao exterior, estudos/projetos ou pareceres elaborados, no âmbito do ISCAC</t>
  </si>
  <si>
    <t xml:space="preserve">Concurso Interno Pessoal Docente Ensino Superior Politécnico </t>
  </si>
  <si>
    <t>Comunicações apresentadas em congressos internacionais indexados no ISI/SCOPUS ou equivalente</t>
  </si>
  <si>
    <t>Comunicações apresentadas em congressos nacionais com arbitragem</t>
  </si>
  <si>
    <t>Comunicações por convite internacionais</t>
  </si>
  <si>
    <t>Comunicações por convite nacionais</t>
  </si>
  <si>
    <t>p/ curso</t>
  </si>
  <si>
    <t>2,0 p/ projeto concluído</t>
  </si>
  <si>
    <t>1,0 p/ projeto em curso</t>
  </si>
  <si>
    <t>p/ livro</t>
  </si>
  <si>
    <t>Publicação de artigos técnico-científicos em outras revistas</t>
  </si>
  <si>
    <t>p/ citação</t>
  </si>
  <si>
    <t>p/ comunicação</t>
  </si>
  <si>
    <t>Membro de comissões científicas de congressos/seminários internacionais</t>
  </si>
  <si>
    <t>p/ orientação</t>
  </si>
  <si>
    <t>p/ participação</t>
  </si>
  <si>
    <t>p/ prest.serviço</t>
  </si>
  <si>
    <t>Cursos de MBA e pós-graduação de Universidades ou Institutos Politécnicos diretamente relacionados com a área disciplinar a que o candidato concorre.</t>
  </si>
  <si>
    <t>Cursos de MBA e pós-graduações de Universidades ou Institutos Politécnicos indiretamente relacionados com a área disciplinar a que o candidato concorre.</t>
  </si>
  <si>
    <t>Autor ou coautor de livro técnico-científico</t>
  </si>
  <si>
    <t>Participação em programas de mobilidade</t>
  </si>
  <si>
    <t xml:space="preserve">Cursos Pedagógicos e de investigação  </t>
  </si>
  <si>
    <t>Comunicações apresentadas em congressos internacionais com arbitragem</t>
  </si>
  <si>
    <r>
      <t xml:space="preserve">Organizacional (outras atividades relevantes para o IPC) </t>
    </r>
    <r>
      <rPr>
        <sz val="8"/>
        <rFont val="Arial"/>
        <family val="2"/>
      </rPr>
      <t>(10%)</t>
    </r>
  </si>
  <si>
    <r>
      <t xml:space="preserve">Pedagógico </t>
    </r>
    <r>
      <rPr>
        <sz val="8"/>
        <rFont val="Arial"/>
        <family val="2"/>
      </rPr>
      <t>(30%)</t>
    </r>
  </si>
  <si>
    <t>Coorientação de Dissertações de Mestrado Pré-Bolonha (concluídas)</t>
  </si>
  <si>
    <t>Coorientação de Dissertação/Projeto/Estágio de Mestrado (Bolonha)  (concluídas)</t>
  </si>
  <si>
    <t>Citações de livros e enquadramento de livros em uc de licenciaturas ou mestrados de cursos de ensino superior em outras escolas de ensino superior</t>
  </si>
  <si>
    <t>Cursos de atualização técnico–científica ou participações passivas em congressos diretamente relacionadas com a área disciplinar a que o candidato concorre nos últimos 5 anos</t>
  </si>
  <si>
    <t>Cursos de atualização técnico–científica  ou participações passivas em congressos indiretamente relacionadas com a área disciplinar a que o candidato concorre nos últimos 5 anos</t>
  </si>
  <si>
    <t>1.3 Projetos de Investigação e Desenvolvimento na área em que é aberto o concurso</t>
  </si>
  <si>
    <t>1.5 Organização e  outras atividades técnico-científica na área em que é aberto o concurso</t>
  </si>
  <si>
    <t>1.7 Participação em júris de provas académicas na área em que é aberto o concurso</t>
  </si>
  <si>
    <t>1.8 Atividades de natureza profissional com relevância para a área em que é aberto o concurso</t>
  </si>
  <si>
    <t>Participação em juris para atribuição do título de especialista</t>
  </si>
  <si>
    <t>2.1 Experiência e Dedicação à Docência na área em que é aberto o concurso</t>
  </si>
  <si>
    <t>2.2 - Manuais na área em que é aberto o concurso</t>
  </si>
  <si>
    <t>Elaboração de cadernos de exercícios que cubram pelo menos 75% da matéria da UC (no máximo 1 elementos por UC)</t>
  </si>
  <si>
    <t>Elaboração de manuais de apoio à docência que cubram pelo menos 75% da matéria da UC  (aulas T e TP, no máximo 1 elemento por UC)</t>
  </si>
  <si>
    <t>Experiência docente no ensino superior politécnico  &gt; 15 anos</t>
  </si>
  <si>
    <t>Experiência docente no ensino superior politécnico  &gt; 5 anos -  &lt;= 15 anos</t>
  </si>
  <si>
    <t xml:space="preserve">Experiência docente em outras instituições de ensino politécnico </t>
  </si>
  <si>
    <t xml:space="preserve">Experiência docente no ensino superior universitário </t>
  </si>
  <si>
    <t>Responsável de Unidades Curriculares, distintas</t>
  </si>
  <si>
    <t>Número de Unidades Curriculares, distintas, lecionadas (não cumulativo com o ponto anterior)</t>
  </si>
  <si>
    <t>Orador em ações Pedagógicas, fora do âmbito da DSD</t>
  </si>
  <si>
    <t>Coordenador de área disciplinar (não cumulativo com a coordenação do setor ou de grupo)</t>
  </si>
  <si>
    <t>Coordenador de setor de área disciplinar (não cumulativo com a coordenação da área ou de grupo)</t>
  </si>
  <si>
    <t>Coordenador de grupo disciplinar (não cumulativo com a coordenação do setor ou área)</t>
  </si>
  <si>
    <t xml:space="preserve">1.4 Publicações e participações em congressos de carácter técnico-científico </t>
  </si>
  <si>
    <t xml:space="preserve">1.6 Orientação de teses/dissertações/trabalhos de final de curso </t>
  </si>
  <si>
    <t>Acompanhamento de estudantes em estágio na área em que é aberto o concurso</t>
  </si>
  <si>
    <t xml:space="preserve">2.3 Qualidade Docente, Organização Pedagógica e Outros </t>
  </si>
  <si>
    <t>Cursos de formação ou atualização, com o mínimo de 6 horas, nos últimos 5 anos, na área em que é aberto o concurso</t>
  </si>
  <si>
    <t>Outras atividade curriculares, na área em que é aberto o concurso.</t>
  </si>
  <si>
    <t>Anexo A</t>
  </si>
  <si>
    <t>PROFISSÕES</t>
  </si>
  <si>
    <t>até 5 anos</t>
  </si>
  <si>
    <t>de 5 a 15 anos</t>
  </si>
  <si>
    <t>mais de 15 anos</t>
  </si>
  <si>
    <t>Orgãos de Gestão:</t>
  </si>
  <si>
    <t>Pontuação final</t>
  </si>
  <si>
    <t xml:space="preserve">Administração </t>
  </si>
  <si>
    <t>Gerência</t>
  </si>
  <si>
    <t>Orgãos de Fiscalização:</t>
  </si>
  <si>
    <t xml:space="preserve">ROC   </t>
  </si>
  <si>
    <t>Comissão de Auditoria/Conselho de Supervisão</t>
  </si>
  <si>
    <t>Membros de orgãos de fiscalização</t>
  </si>
  <si>
    <t>Direcções:</t>
  </si>
  <si>
    <t>Direcção Geral</t>
  </si>
  <si>
    <t>Direcção Financeira</t>
  </si>
  <si>
    <t>Direcção Comercial</t>
  </si>
  <si>
    <t>Direcção Marketing</t>
  </si>
  <si>
    <t>Direcção de Recursos Humanos</t>
  </si>
  <si>
    <t>Direcção de Aprosionamento</t>
  </si>
  <si>
    <t>Direcção de Qualidade/Ambiente/HST</t>
  </si>
  <si>
    <t>Direcção de Logistica</t>
  </si>
  <si>
    <t>Direcção de Produção e Operações</t>
  </si>
  <si>
    <t xml:space="preserve">Direcção de Contabilidade </t>
  </si>
  <si>
    <t>Direcção de Planeamento e Controlo de Gestão</t>
  </si>
  <si>
    <t>Direcção de Auditoria e Controlo de Risco</t>
  </si>
  <si>
    <t xml:space="preserve">Outras Direcções </t>
  </si>
  <si>
    <t>Gerente Bancário</t>
  </si>
  <si>
    <t>Sub-Gerente</t>
  </si>
  <si>
    <t>Gestor Cliente</t>
  </si>
  <si>
    <t>Outras Chefias</t>
  </si>
  <si>
    <t>Consultoria:</t>
  </si>
  <si>
    <t>Consultor de Gestão</t>
  </si>
  <si>
    <t>Consultor Fiscal</t>
  </si>
  <si>
    <t>Auditor</t>
  </si>
  <si>
    <t>Funções Técnicas:</t>
  </si>
  <si>
    <t>TOC</t>
  </si>
  <si>
    <t xml:space="preserve">  Outras da área da contabilidade e Gestão</t>
  </si>
  <si>
    <t>Formador de quadros superiores</t>
  </si>
  <si>
    <t>Notas:</t>
  </si>
  <si>
    <t>1 - Actividades profissionais de Direito, Economia. Informática e Matemática e Inglês serão oportunamente enquadradas nesta tabela em termos equivalentes.</t>
  </si>
  <si>
    <t>2 - Situações omissas serão enquaradas nas presentes profissões atendendo ás especificidades apresentadas e competências exigidas.</t>
  </si>
  <si>
    <t>ACTIVIDADES PROFISSIONIAS DA ÁREA DE CIÊNCIAS-JURIDICO PÚBLICAS</t>
  </si>
  <si>
    <r>
      <t>Científico</t>
    </r>
    <r>
      <rPr>
        <sz val="8"/>
        <rFont val="Arial"/>
        <family val="2"/>
      </rPr>
      <t>(60%)</t>
    </r>
  </si>
  <si>
    <t>Professor Coordenador área disciplinar de Ciências Júridico-Públicas - PRPD/3/2023</t>
  </si>
  <si>
    <t>Nome</t>
  </si>
  <si>
    <t>Participação em júris não científicos</t>
  </si>
  <si>
    <t>p/ arguência</t>
  </si>
  <si>
    <t>p/ júri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</si>
</sst>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rgb="FF92D050"/>
      <name val="Arial"/>
      <family val="2"/>
    </font>
    <font>
      <b/>
      <i/>
      <sz val="8"/>
      <color rgb="FF92D050"/>
      <name val="Arial"/>
      <family val="2"/>
    </font>
    <font>
      <i/>
      <sz val="8"/>
      <name val="Arial"/>
      <family val="2"/>
    </font>
    <font>
      <sz val="22"/>
      <color indexed="8"/>
      <name val="Calibri"/>
      <family val="2"/>
    </font>
    <font>
      <sz val="20"/>
      <color indexed="8"/>
      <name val="Calibri"/>
      <family val="2"/>
    </font>
    <font>
      <b/>
      <sz val="11"/>
      <color indexed="8"/>
      <name val="Calibri"/>
      <family val="2"/>
    </font>
    <font>
      <sz val="16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1">
    <xf numFmtId="0" fontId="0" fillId="0" borderId="0" xfId="0"/>
    <xf numFmtId="0" fontId="2" fillId="3" borderId="1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2" fillId="0" borderId="12" xfId="0" applyFont="1" applyFill="1" applyBorder="1" applyAlignment="1">
      <alignment horizontal="justify" vertical="center" wrapText="1"/>
    </xf>
    <xf numFmtId="9" fontId="3" fillId="3" borderId="0" xfId="1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0" xfId="0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justify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justify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164" fontId="3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1" fontId="2" fillId="3" borderId="23" xfId="0" applyNumberFormat="1" applyFont="1" applyFill="1" applyBorder="1" applyAlignment="1">
      <alignment horizontal="center" vertical="center"/>
    </xf>
    <xf numFmtId="2" fontId="6" fillId="5" borderId="25" xfId="0" applyNumberFormat="1" applyFont="1" applyFill="1" applyBorder="1" applyAlignment="1">
      <alignment horizontal="center" vertical="center"/>
    </xf>
    <xf numFmtId="2" fontId="4" fillId="5" borderId="25" xfId="0" applyNumberFormat="1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vertical="center"/>
    </xf>
    <xf numFmtId="2" fontId="6" fillId="5" borderId="23" xfId="0" applyNumberFormat="1" applyFont="1" applyFill="1" applyBorder="1" applyAlignment="1">
      <alignment horizontal="center" vertical="center"/>
    </xf>
    <xf numFmtId="2" fontId="4" fillId="5" borderId="23" xfId="0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2" fontId="3" fillId="4" borderId="5" xfId="0" applyNumberFormat="1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5" borderId="25" xfId="0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vertical="center"/>
    </xf>
    <xf numFmtId="2" fontId="3" fillId="4" borderId="25" xfId="0" applyNumberFormat="1" applyFont="1" applyFill="1" applyBorder="1" applyAlignment="1">
      <alignment horizontal="center" vertical="center"/>
    </xf>
    <xf numFmtId="2" fontId="3" fillId="4" borderId="26" xfId="0" applyNumberFormat="1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1" fontId="2" fillId="4" borderId="25" xfId="0" applyNumberFormat="1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 applyProtection="1">
      <alignment vertical="center"/>
      <protection locked="0"/>
    </xf>
    <xf numFmtId="0" fontId="2" fillId="3" borderId="17" xfId="0" applyFont="1" applyFill="1" applyBorder="1" applyAlignment="1" applyProtection="1">
      <alignment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 applyProtection="1">
      <alignment vertical="center"/>
      <protection locked="0"/>
    </xf>
    <xf numFmtId="0" fontId="2" fillId="3" borderId="8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5" fillId="5" borderId="2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vertical="center"/>
      <protection locked="0"/>
    </xf>
    <xf numFmtId="0" fontId="2" fillId="3" borderId="17" xfId="0" applyFont="1" applyFill="1" applyBorder="1" applyAlignment="1" applyProtection="1">
      <alignment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justify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justify" vertical="center" wrapText="1"/>
    </xf>
    <xf numFmtId="0" fontId="2" fillId="0" borderId="32" xfId="0" applyFont="1" applyFill="1" applyBorder="1" applyAlignment="1">
      <alignment horizontal="justify"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5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 wrapText="1"/>
    </xf>
    <xf numFmtId="0" fontId="2" fillId="0" borderId="5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vertical="center"/>
      <protection locked="0"/>
    </xf>
    <xf numFmtId="0" fontId="2" fillId="0" borderId="21" xfId="0" applyFont="1" applyFill="1" applyBorder="1" applyAlignment="1">
      <alignment horizontal="left" vertical="center" wrapText="1"/>
    </xf>
    <xf numFmtId="0" fontId="0" fillId="0" borderId="0" xfId="0" applyFill="1"/>
    <xf numFmtId="0" fontId="8" fillId="0" borderId="0" xfId="0" applyFont="1" applyFill="1"/>
    <xf numFmtId="2" fontId="9" fillId="0" borderId="0" xfId="0" applyNumberFormat="1" applyFont="1" applyBorder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Fill="1"/>
    <xf numFmtId="0" fontId="11" fillId="0" borderId="0" xfId="0" applyFont="1"/>
    <xf numFmtId="0" fontId="11" fillId="0" borderId="0" xfId="0" applyFont="1" applyFill="1"/>
    <xf numFmtId="0" fontId="12" fillId="0" borderId="0" xfId="0" applyFont="1"/>
    <xf numFmtId="0" fontId="13" fillId="0" borderId="3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11" xfId="0" applyFont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10" fillId="0" borderId="59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14" xfId="0" applyBorder="1" applyAlignment="1">
      <alignment horizontal="left" indent="1"/>
    </xf>
    <xf numFmtId="0" fontId="0" fillId="0" borderId="3" xfId="0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58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0" fillId="0" borderId="14" xfId="0" applyFont="1" applyBorder="1"/>
    <xf numFmtId="0" fontId="14" fillId="0" borderId="61" xfId="0" applyFont="1" applyFill="1" applyBorder="1" applyAlignment="1">
      <alignment horizontal="center"/>
    </xf>
    <xf numFmtId="0" fontId="10" fillId="0" borderId="14" xfId="0" applyFont="1" applyBorder="1" applyAlignment="1">
      <alignment horizontal="left"/>
    </xf>
    <xf numFmtId="0" fontId="0" fillId="0" borderId="14" xfId="0" applyFont="1" applyBorder="1" applyAlignment="1">
      <alignment horizontal="left" indent="1"/>
    </xf>
    <xf numFmtId="0" fontId="13" fillId="0" borderId="0" xfId="0" applyFont="1"/>
    <xf numFmtId="0" fontId="0" fillId="0" borderId="14" xfId="0" applyFont="1" applyBorder="1" applyAlignment="1">
      <alignment horizontal="left"/>
    </xf>
    <xf numFmtId="0" fontId="0" fillId="0" borderId="0" xfId="0" applyFont="1"/>
    <xf numFmtId="0" fontId="0" fillId="0" borderId="16" xfId="0" applyBorder="1" applyAlignment="1">
      <alignment horizontal="left" indent="1"/>
    </xf>
    <xf numFmtId="0" fontId="0" fillId="0" borderId="7" xfId="0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12" fillId="0" borderId="0" xfId="0" applyFont="1" applyBorder="1"/>
    <xf numFmtId="0" fontId="0" fillId="0" borderId="0" xfId="0" applyFill="1" applyBorder="1" applyAlignment="1">
      <alignment vertical="justify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2" fontId="3" fillId="2" borderId="2" xfId="0" applyNumberFormat="1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textRotation="90"/>
    </xf>
    <xf numFmtId="0" fontId="3" fillId="3" borderId="54" xfId="0" applyFont="1" applyFill="1" applyBorder="1" applyAlignment="1">
      <alignment horizontal="center" vertical="center" textRotation="90"/>
    </xf>
    <xf numFmtId="0" fontId="3" fillId="3" borderId="41" xfId="0" applyFont="1" applyFill="1" applyBorder="1" applyAlignment="1">
      <alignment horizontal="center" vertical="center" textRotation="90"/>
    </xf>
    <xf numFmtId="1" fontId="2" fillId="3" borderId="31" xfId="0" applyNumberFormat="1" applyFont="1" applyFill="1" applyBorder="1" applyAlignment="1">
      <alignment horizontal="center" vertical="center"/>
    </xf>
    <xf numFmtId="1" fontId="2" fillId="3" borderId="55" xfId="0" applyNumberFormat="1" applyFont="1" applyFill="1" applyBorder="1" applyAlignment="1">
      <alignment horizontal="center" vertical="center"/>
    </xf>
    <xf numFmtId="1" fontId="2" fillId="3" borderId="56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4" xfId="0" applyFont="1" applyFill="1" applyBorder="1" applyAlignment="1">
      <alignment horizontal="center" vertical="center" textRotation="90" wrapText="1"/>
    </xf>
    <xf numFmtId="0" fontId="3" fillId="3" borderId="18" xfId="0" applyFont="1" applyFill="1" applyBorder="1" applyAlignment="1">
      <alignment horizontal="center" vertical="center" textRotation="90" wrapText="1"/>
    </xf>
    <xf numFmtId="1" fontId="2" fillId="3" borderId="13" xfId="0" applyNumberFormat="1" applyFont="1" applyFill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vertical="center"/>
    </xf>
    <xf numFmtId="164" fontId="2" fillId="3" borderId="12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164" fontId="2" fillId="3" borderId="39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textRotation="90"/>
    </xf>
    <xf numFmtId="0" fontId="3" fillId="3" borderId="20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 textRotation="90"/>
    </xf>
    <xf numFmtId="0" fontId="3" fillId="3" borderId="16" xfId="0" applyFont="1" applyFill="1" applyBorder="1" applyAlignment="1">
      <alignment horizontal="center" vertical="center" textRotation="90"/>
    </xf>
    <xf numFmtId="1" fontId="2" fillId="3" borderId="22" xfId="0" applyNumberFormat="1" applyFont="1" applyFill="1" applyBorder="1" applyAlignment="1">
      <alignment horizontal="center" vertical="center"/>
    </xf>
    <xf numFmtId="1" fontId="2" fillId="3" borderId="17" xfId="0" applyNumberFormat="1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0" borderId="34" xfId="0" applyNumberFormat="1" applyFont="1" applyFill="1" applyBorder="1" applyAlignment="1" applyProtection="1">
      <alignment vertical="center" wrapText="1"/>
      <protection locked="0"/>
    </xf>
    <xf numFmtId="164" fontId="2" fillId="0" borderId="32" xfId="0" applyNumberFormat="1" applyFont="1" applyFill="1" applyBorder="1" applyAlignment="1" applyProtection="1">
      <alignment vertical="center" wrapText="1"/>
      <protection locked="0"/>
    </xf>
    <xf numFmtId="164" fontId="2" fillId="0" borderId="36" xfId="0" applyNumberFormat="1" applyFont="1" applyFill="1" applyBorder="1" applyAlignment="1" applyProtection="1">
      <alignment vertical="center" wrapText="1"/>
      <protection locked="0"/>
    </xf>
    <xf numFmtId="0" fontId="14" fillId="0" borderId="60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showGridLines="0" tabSelected="1" topLeftCell="B1" zoomScale="90" zoomScaleNormal="90" workbookViewId="0">
      <pane ySplit="10" topLeftCell="A11" activePane="bottomLeft" state="frozen"/>
      <selection pane="bottomLeft" activeCell="F10" sqref="F10"/>
    </sheetView>
  </sheetViews>
  <sheetFormatPr defaultRowHeight="14.5" x14ac:dyDescent="0.35"/>
  <cols>
    <col min="1" max="1" width="4.54296875" customWidth="1"/>
    <col min="4" max="4" width="15.81640625" customWidth="1"/>
    <col min="6" max="6" width="70.81640625" customWidth="1"/>
    <col min="7" max="7" width="13.54296875" style="111" customWidth="1"/>
    <col min="8" max="8" width="18" customWidth="1"/>
    <col min="9" max="9" width="8" style="114" customWidth="1"/>
    <col min="10" max="11" width="8.7265625" customWidth="1"/>
    <col min="12" max="12" width="14.453125" customWidth="1"/>
  </cols>
  <sheetData>
    <row r="1" spans="1:12" x14ac:dyDescent="0.3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x14ac:dyDescent="0.35">
      <c r="A2" s="31"/>
      <c r="B2" s="248" t="s">
        <v>97</v>
      </c>
      <c r="C2" s="248"/>
      <c r="D2" s="248"/>
      <c r="E2" s="248"/>
      <c r="F2" s="248"/>
      <c r="G2" s="248"/>
      <c r="H2" s="248"/>
      <c r="I2" s="117"/>
      <c r="J2" s="32"/>
      <c r="K2" s="31"/>
      <c r="L2" s="31"/>
    </row>
    <row r="3" spans="1:12" x14ac:dyDescent="0.35">
      <c r="A3" s="31"/>
      <c r="B3" s="248" t="s">
        <v>195</v>
      </c>
      <c r="C3" s="248"/>
      <c r="D3" s="248"/>
      <c r="E3" s="248"/>
      <c r="F3" s="248"/>
      <c r="G3" s="248"/>
      <c r="H3" s="248"/>
      <c r="I3" s="117"/>
      <c r="J3" s="32"/>
      <c r="K3" s="31"/>
      <c r="L3" s="31"/>
    </row>
    <row r="4" spans="1:12" x14ac:dyDescent="0.35">
      <c r="A4" s="31"/>
      <c r="B4" s="248" t="s">
        <v>0</v>
      </c>
      <c r="C4" s="248"/>
      <c r="D4" s="248"/>
      <c r="E4" s="248"/>
      <c r="F4" s="248"/>
      <c r="G4" s="248"/>
      <c r="H4" s="248"/>
      <c r="I4" s="117"/>
      <c r="J4" s="32"/>
      <c r="K4" s="31"/>
      <c r="L4" s="31"/>
    </row>
    <row r="5" spans="1:12" x14ac:dyDescent="0.35">
      <c r="A5" s="31"/>
      <c r="B5" s="248"/>
      <c r="C5" s="248"/>
      <c r="D5" s="248"/>
      <c r="E5" s="248"/>
      <c r="F5" s="248"/>
      <c r="G5" s="248"/>
      <c r="H5" s="248"/>
      <c r="I5" s="117"/>
      <c r="J5" s="32"/>
      <c r="K5" s="31"/>
      <c r="L5" s="31"/>
    </row>
    <row r="6" spans="1:12" ht="15" thickBot="1" x14ac:dyDescent="0.4">
      <c r="A6" s="31"/>
      <c r="B6" s="248" t="s">
        <v>1</v>
      </c>
      <c r="C6" s="248"/>
      <c r="D6" s="248"/>
      <c r="E6" s="248"/>
      <c r="F6" s="248"/>
      <c r="G6" s="248"/>
      <c r="H6" s="248"/>
      <c r="I6" s="117"/>
      <c r="J6" s="32"/>
      <c r="K6" s="31"/>
      <c r="L6" s="31"/>
    </row>
    <row r="7" spans="1:12" ht="15" thickBot="1" x14ac:dyDescent="0.4">
      <c r="A7" s="31"/>
      <c r="B7" s="52"/>
      <c r="C7" s="52"/>
      <c r="D7" s="52"/>
      <c r="E7" s="52" t="s">
        <v>196</v>
      </c>
      <c r="F7" s="52"/>
      <c r="G7" s="117"/>
      <c r="H7" s="52"/>
      <c r="I7" s="117"/>
      <c r="J7" s="249" t="s">
        <v>2</v>
      </c>
      <c r="K7" s="250"/>
      <c r="L7" s="251"/>
    </row>
    <row r="8" spans="1:12" ht="15" thickBot="1" x14ac:dyDescent="0.4">
      <c r="A8" s="30"/>
      <c r="B8" s="30"/>
      <c r="C8" s="30"/>
      <c r="D8" s="30"/>
      <c r="E8" s="30"/>
      <c r="F8" s="30"/>
      <c r="H8" s="30"/>
      <c r="J8" s="249"/>
      <c r="K8" s="250"/>
      <c r="L8" s="252"/>
    </row>
    <row r="9" spans="1:12" ht="21.5" thickBot="1" x14ac:dyDescent="0.4">
      <c r="A9" s="33"/>
      <c r="B9" s="81" t="s">
        <v>3</v>
      </c>
      <c r="C9" s="82" t="s">
        <v>4</v>
      </c>
      <c r="D9" s="36" t="s">
        <v>5</v>
      </c>
      <c r="E9" s="34" t="s">
        <v>4</v>
      </c>
      <c r="F9" s="35" t="s">
        <v>6</v>
      </c>
      <c r="G9" s="255" t="s">
        <v>7</v>
      </c>
      <c r="H9" s="256"/>
      <c r="I9" s="257"/>
      <c r="J9" s="76" t="s">
        <v>8</v>
      </c>
      <c r="K9" s="77" t="s">
        <v>9</v>
      </c>
      <c r="L9" s="78" t="s">
        <v>10</v>
      </c>
    </row>
    <row r="10" spans="1:12" s="114" customFormat="1" ht="15" thickBot="1" x14ac:dyDescent="0.4">
      <c r="A10" s="115"/>
      <c r="B10" s="125"/>
      <c r="C10" s="17"/>
      <c r="D10" s="16"/>
      <c r="E10" s="15"/>
      <c r="F10" s="14"/>
      <c r="G10" s="13" t="s">
        <v>55</v>
      </c>
      <c r="H10" s="12" t="s">
        <v>56</v>
      </c>
      <c r="I10" s="12" t="s">
        <v>57</v>
      </c>
      <c r="J10" s="11"/>
      <c r="K10" s="10"/>
      <c r="L10" s="9"/>
    </row>
    <row r="11" spans="1:12" s="114" customFormat="1" ht="30.65" customHeight="1" x14ac:dyDescent="0.35">
      <c r="A11" s="115"/>
      <c r="B11" s="234" t="s">
        <v>194</v>
      </c>
      <c r="C11" s="237">
        <v>200</v>
      </c>
      <c r="D11" s="261" t="s">
        <v>83</v>
      </c>
      <c r="E11" s="246">
        <v>20</v>
      </c>
      <c r="F11" s="6" t="s">
        <v>78</v>
      </c>
      <c r="G11" s="161">
        <v>15</v>
      </c>
      <c r="H11" s="156" t="s">
        <v>62</v>
      </c>
      <c r="I11" s="157">
        <f>G11</f>
        <v>15</v>
      </c>
      <c r="J11" s="91"/>
      <c r="K11" s="123">
        <f t="shared" ref="K11:K14" si="0">IF(J11*G11&gt;=I11,I11,J11*G11)</f>
        <v>0</v>
      </c>
      <c r="L11" s="94"/>
    </row>
    <row r="12" spans="1:12" s="114" customFormat="1" ht="24.65" customHeight="1" x14ac:dyDescent="0.35">
      <c r="A12" s="115"/>
      <c r="B12" s="235"/>
      <c r="C12" s="238"/>
      <c r="D12" s="258"/>
      <c r="E12" s="244"/>
      <c r="F12" s="162" t="s">
        <v>81</v>
      </c>
      <c r="G12" s="163">
        <v>8</v>
      </c>
      <c r="H12" s="144" t="s">
        <v>62</v>
      </c>
      <c r="I12" s="158">
        <f>G12</f>
        <v>8</v>
      </c>
      <c r="J12" s="135"/>
      <c r="K12" s="136">
        <f t="shared" si="0"/>
        <v>0</v>
      </c>
      <c r="L12" s="137"/>
    </row>
    <row r="13" spans="1:12" s="114" customFormat="1" ht="22" customHeight="1" x14ac:dyDescent="0.35">
      <c r="A13" s="115"/>
      <c r="B13" s="235"/>
      <c r="C13" s="238"/>
      <c r="D13" s="258"/>
      <c r="E13" s="244"/>
      <c r="F13" s="162" t="s">
        <v>79</v>
      </c>
      <c r="G13" s="163">
        <v>5</v>
      </c>
      <c r="H13" s="144" t="s">
        <v>62</v>
      </c>
      <c r="I13" s="158">
        <f>G13</f>
        <v>5</v>
      </c>
      <c r="J13" s="135"/>
      <c r="K13" s="136">
        <f t="shared" si="0"/>
        <v>0</v>
      </c>
      <c r="L13" s="137"/>
    </row>
    <row r="14" spans="1:12" s="114" customFormat="1" ht="27" customHeight="1" thickBot="1" x14ac:dyDescent="0.4">
      <c r="A14" s="115"/>
      <c r="B14" s="235"/>
      <c r="C14" s="238"/>
      <c r="D14" s="259"/>
      <c r="E14" s="247"/>
      <c r="F14" s="162" t="s">
        <v>80</v>
      </c>
      <c r="G14" s="164">
        <v>3</v>
      </c>
      <c r="H14" s="146" t="s">
        <v>62</v>
      </c>
      <c r="I14" s="159">
        <f>G14</f>
        <v>3</v>
      </c>
      <c r="J14" s="129"/>
      <c r="K14" s="119">
        <f t="shared" si="0"/>
        <v>0</v>
      </c>
      <c r="L14" s="131"/>
    </row>
    <row r="15" spans="1:12" s="114" customFormat="1" ht="15" thickBot="1" x14ac:dyDescent="0.4">
      <c r="A15" s="115"/>
      <c r="B15" s="235"/>
      <c r="C15" s="238"/>
      <c r="D15" s="165"/>
      <c r="E15" s="166"/>
      <c r="F15" s="166"/>
      <c r="G15" s="167"/>
      <c r="H15" s="167"/>
      <c r="I15" s="167"/>
      <c r="J15" s="56"/>
      <c r="K15" s="120">
        <f>IF(SUM(K10:K14)&gt;=E11,E11,SUM(K10:K14))</f>
        <v>0</v>
      </c>
      <c r="L15" s="59"/>
    </row>
    <row r="16" spans="1:12" s="114" customFormat="1" ht="26.5" customHeight="1" x14ac:dyDescent="0.35">
      <c r="A16" s="115"/>
      <c r="B16" s="235"/>
      <c r="C16" s="238"/>
      <c r="D16" s="253" t="s">
        <v>82</v>
      </c>
      <c r="E16" s="246">
        <v>10</v>
      </c>
      <c r="F16" s="153" t="s">
        <v>113</v>
      </c>
      <c r="G16" s="141">
        <v>5</v>
      </c>
      <c r="H16" s="148" t="s">
        <v>102</v>
      </c>
      <c r="I16" s="182">
        <v>5</v>
      </c>
      <c r="J16" s="287"/>
      <c r="K16" s="148">
        <f>IF(J16*G16&gt;=I16,I16,J16*G16)</f>
        <v>0</v>
      </c>
      <c r="L16" s="141"/>
    </row>
    <row r="17" spans="1:12" s="114" customFormat="1" ht="30" customHeight="1" x14ac:dyDescent="0.35">
      <c r="A17" s="115"/>
      <c r="B17" s="235"/>
      <c r="C17" s="238"/>
      <c r="D17" s="254"/>
      <c r="E17" s="247"/>
      <c r="F17" s="151" t="s">
        <v>114</v>
      </c>
      <c r="G17" s="145">
        <v>3</v>
      </c>
      <c r="H17" s="154" t="s">
        <v>102</v>
      </c>
      <c r="I17" s="183">
        <v>3</v>
      </c>
      <c r="J17" s="288"/>
      <c r="K17" s="147">
        <f t="shared" ref="K17:K63" si="1">IF(J17*G17&gt;=I17,I17,J17*G17)</f>
        <v>0</v>
      </c>
      <c r="L17" s="145"/>
    </row>
    <row r="18" spans="1:12" s="114" customFormat="1" ht="24.65" customHeight="1" x14ac:dyDescent="0.35">
      <c r="A18" s="115"/>
      <c r="B18" s="235"/>
      <c r="C18" s="238"/>
      <c r="D18" s="254"/>
      <c r="E18" s="247"/>
      <c r="F18" s="151" t="s">
        <v>124</v>
      </c>
      <c r="G18" s="145">
        <v>1</v>
      </c>
      <c r="H18" s="154" t="s">
        <v>102</v>
      </c>
      <c r="I18" s="183">
        <v>5</v>
      </c>
      <c r="J18" s="288"/>
      <c r="K18" s="147">
        <f t="shared" si="1"/>
        <v>0</v>
      </c>
      <c r="L18" s="145"/>
    </row>
    <row r="19" spans="1:12" s="114" customFormat="1" ht="30" customHeight="1" thickBot="1" x14ac:dyDescent="0.4">
      <c r="A19" s="115"/>
      <c r="B19" s="235"/>
      <c r="C19" s="238"/>
      <c r="D19" s="243"/>
      <c r="E19" s="245"/>
      <c r="F19" s="151" t="s">
        <v>125</v>
      </c>
      <c r="G19" s="145">
        <v>0.5</v>
      </c>
      <c r="H19" s="155" t="s">
        <v>102</v>
      </c>
      <c r="I19" s="184">
        <v>4</v>
      </c>
      <c r="J19" s="289"/>
      <c r="K19" s="147">
        <f t="shared" si="1"/>
        <v>0</v>
      </c>
      <c r="L19" s="145"/>
    </row>
    <row r="20" spans="1:12" s="114" customFormat="1" ht="15" thickBot="1" x14ac:dyDescent="0.4">
      <c r="A20" s="115"/>
      <c r="B20" s="235"/>
      <c r="C20" s="238"/>
      <c r="D20" s="168"/>
      <c r="E20" s="169"/>
      <c r="F20" s="169"/>
      <c r="G20" s="170"/>
      <c r="H20" s="170"/>
      <c r="I20" s="170"/>
      <c r="J20" s="61"/>
      <c r="K20" s="62">
        <f>IF(SUM(K15:K19)&gt;=E16,E16,SUM(K15:K19))</f>
        <v>0</v>
      </c>
      <c r="L20" s="63"/>
    </row>
    <row r="21" spans="1:12" ht="18" customHeight="1" x14ac:dyDescent="0.35">
      <c r="A21" s="30"/>
      <c r="B21" s="235"/>
      <c r="C21" s="238"/>
      <c r="D21" s="253" t="s">
        <v>126</v>
      </c>
      <c r="E21" s="246">
        <v>5</v>
      </c>
      <c r="F21" s="240" t="s">
        <v>84</v>
      </c>
      <c r="G21" s="141"/>
      <c r="H21" s="142" t="s">
        <v>103</v>
      </c>
      <c r="I21" s="161">
        <v>4</v>
      </c>
      <c r="J21" s="91"/>
      <c r="K21" s="123">
        <f>IF(J21*G21&gt;=I21,I21,J21*G21)</f>
        <v>0</v>
      </c>
      <c r="L21" s="94"/>
    </row>
    <row r="22" spans="1:12" ht="20.149999999999999" customHeight="1" x14ac:dyDescent="0.35">
      <c r="A22" s="30"/>
      <c r="B22" s="235"/>
      <c r="C22" s="238"/>
      <c r="D22" s="242"/>
      <c r="E22" s="244"/>
      <c r="F22" s="241"/>
      <c r="G22" s="143"/>
      <c r="H22" s="144" t="s">
        <v>104</v>
      </c>
      <c r="I22" s="158">
        <v>2</v>
      </c>
      <c r="J22" s="99"/>
      <c r="K22" s="136">
        <f t="shared" si="1"/>
        <v>0</v>
      </c>
      <c r="L22" s="101"/>
    </row>
    <row r="23" spans="1:12" s="114" customFormat="1" ht="35.25" customHeight="1" thickBot="1" x14ac:dyDescent="0.4">
      <c r="B23" s="235"/>
      <c r="C23" s="238"/>
      <c r="D23" s="243"/>
      <c r="E23" s="245"/>
      <c r="F23" s="151" t="s">
        <v>87</v>
      </c>
      <c r="G23" s="150">
        <v>5</v>
      </c>
      <c r="H23" s="154" t="s">
        <v>62</v>
      </c>
      <c r="I23" s="160">
        <v>5</v>
      </c>
      <c r="J23" s="133"/>
      <c r="K23" s="119">
        <f t="shared" si="1"/>
        <v>0</v>
      </c>
      <c r="L23" s="134"/>
    </row>
    <row r="24" spans="1:12" ht="15" thickBot="1" x14ac:dyDescent="0.4">
      <c r="B24" s="235"/>
      <c r="C24" s="238"/>
      <c r="D24" s="165"/>
      <c r="E24" s="166"/>
      <c r="F24" s="166"/>
      <c r="G24" s="167"/>
      <c r="H24" s="167"/>
      <c r="I24" s="167"/>
      <c r="J24" s="56"/>
      <c r="K24" s="58">
        <f>IF(SUM(K21:K23)&gt;=E21,E21,SUM(K19:K23))</f>
        <v>0</v>
      </c>
      <c r="L24" s="59"/>
    </row>
    <row r="25" spans="1:12" x14ac:dyDescent="0.35">
      <c r="B25" s="235"/>
      <c r="C25" s="238"/>
      <c r="D25" s="258" t="s">
        <v>145</v>
      </c>
      <c r="E25" s="244">
        <v>80</v>
      </c>
      <c r="F25" s="171" t="s">
        <v>115</v>
      </c>
      <c r="G25" s="161">
        <v>2</v>
      </c>
      <c r="H25" s="156" t="s">
        <v>105</v>
      </c>
      <c r="I25" s="157">
        <v>6</v>
      </c>
      <c r="J25" s="91"/>
      <c r="K25" s="79">
        <f t="shared" si="1"/>
        <v>0</v>
      </c>
      <c r="L25" s="94"/>
    </row>
    <row r="26" spans="1:12" ht="21" customHeight="1" x14ac:dyDescent="0.35">
      <c r="B26" s="235"/>
      <c r="C26" s="238"/>
      <c r="D26" s="259"/>
      <c r="E26" s="247"/>
      <c r="F26" s="172" t="s">
        <v>12</v>
      </c>
      <c r="G26" s="164">
        <v>5</v>
      </c>
      <c r="H26" s="146" t="s">
        <v>74</v>
      </c>
      <c r="I26" s="159">
        <v>25</v>
      </c>
      <c r="J26" s="92"/>
      <c r="K26" s="57">
        <f t="shared" si="1"/>
        <v>0</v>
      </c>
      <c r="L26" s="95"/>
    </row>
    <row r="27" spans="1:12" x14ac:dyDescent="0.35">
      <c r="B27" s="235"/>
      <c r="C27" s="238"/>
      <c r="D27" s="259"/>
      <c r="E27" s="247"/>
      <c r="F27" s="172" t="s">
        <v>13</v>
      </c>
      <c r="G27" s="164">
        <v>3</v>
      </c>
      <c r="H27" s="146" t="s">
        <v>74</v>
      </c>
      <c r="I27" s="159">
        <f>G27*10</f>
        <v>30</v>
      </c>
      <c r="J27" s="92"/>
      <c r="K27" s="57">
        <f t="shared" si="1"/>
        <v>0</v>
      </c>
      <c r="L27" s="95"/>
    </row>
    <row r="28" spans="1:12" s="114" customFormat="1" x14ac:dyDescent="0.35">
      <c r="B28" s="235"/>
      <c r="C28" s="238"/>
      <c r="D28" s="259"/>
      <c r="E28" s="247"/>
      <c r="F28" s="185" t="s">
        <v>106</v>
      </c>
      <c r="G28" s="174">
        <v>2</v>
      </c>
      <c r="H28" s="146" t="s">
        <v>74</v>
      </c>
      <c r="I28" s="160">
        <f>G28*10</f>
        <v>20</v>
      </c>
      <c r="J28" s="129"/>
      <c r="K28" s="119">
        <f t="shared" si="1"/>
        <v>0</v>
      </c>
      <c r="L28" s="131"/>
    </row>
    <row r="29" spans="1:12" x14ac:dyDescent="0.35">
      <c r="B29" s="235"/>
      <c r="C29" s="238"/>
      <c r="D29" s="259"/>
      <c r="E29" s="247"/>
      <c r="F29" s="173" t="s">
        <v>14</v>
      </c>
      <c r="G29" s="174">
        <v>2</v>
      </c>
      <c r="H29" s="146" t="s">
        <v>74</v>
      </c>
      <c r="I29" s="160">
        <v>20</v>
      </c>
      <c r="J29" s="92"/>
      <c r="K29" s="57">
        <f t="shared" si="1"/>
        <v>0</v>
      </c>
      <c r="L29" s="95"/>
    </row>
    <row r="30" spans="1:12" x14ac:dyDescent="0.35">
      <c r="B30" s="235"/>
      <c r="C30" s="238"/>
      <c r="D30" s="259"/>
      <c r="E30" s="247"/>
      <c r="F30" s="175" t="s">
        <v>15</v>
      </c>
      <c r="G30" s="29">
        <v>1</v>
      </c>
      <c r="H30" s="146" t="s">
        <v>74</v>
      </c>
      <c r="I30" s="160">
        <v>10</v>
      </c>
      <c r="J30" s="97"/>
      <c r="K30" s="57">
        <f t="shared" si="1"/>
        <v>0</v>
      </c>
      <c r="L30" s="98"/>
    </row>
    <row r="31" spans="1:12" s="114" customFormat="1" ht="20" x14ac:dyDescent="0.35">
      <c r="B31" s="235"/>
      <c r="C31" s="238"/>
      <c r="D31" s="260"/>
      <c r="E31" s="245"/>
      <c r="F31" s="175" t="s">
        <v>123</v>
      </c>
      <c r="G31" s="29">
        <v>0.25</v>
      </c>
      <c r="H31" s="146" t="s">
        <v>107</v>
      </c>
      <c r="I31" s="176">
        <f>G31*10</f>
        <v>2.5</v>
      </c>
      <c r="J31" s="133"/>
      <c r="K31" s="18">
        <f t="shared" si="1"/>
        <v>0</v>
      </c>
      <c r="L31" s="134"/>
    </row>
    <row r="32" spans="1:12" s="114" customFormat="1" x14ac:dyDescent="0.35">
      <c r="B32" s="235"/>
      <c r="C32" s="238"/>
      <c r="D32" s="260"/>
      <c r="E32" s="245"/>
      <c r="F32" s="177" t="s">
        <v>77</v>
      </c>
      <c r="G32" s="163">
        <v>0.25</v>
      </c>
      <c r="H32" s="144" t="s">
        <v>107</v>
      </c>
      <c r="I32" s="178">
        <v>10</v>
      </c>
      <c r="J32" s="133"/>
      <c r="K32" s="18">
        <f t="shared" si="1"/>
        <v>0</v>
      </c>
      <c r="L32" s="134"/>
    </row>
    <row r="33" spans="2:12" s="114" customFormat="1" x14ac:dyDescent="0.35">
      <c r="B33" s="235"/>
      <c r="C33" s="238"/>
      <c r="D33" s="260"/>
      <c r="E33" s="245"/>
      <c r="F33" s="177" t="s">
        <v>98</v>
      </c>
      <c r="G33" s="163">
        <v>5</v>
      </c>
      <c r="H33" s="144" t="s">
        <v>108</v>
      </c>
      <c r="I33" s="178">
        <v>25</v>
      </c>
      <c r="J33" s="133"/>
      <c r="K33" s="18">
        <f t="shared" si="1"/>
        <v>0</v>
      </c>
      <c r="L33" s="134"/>
    </row>
    <row r="34" spans="2:12" s="114" customFormat="1" x14ac:dyDescent="0.35">
      <c r="B34" s="235"/>
      <c r="C34" s="238"/>
      <c r="D34" s="260"/>
      <c r="E34" s="245"/>
      <c r="F34" s="177" t="s">
        <v>118</v>
      </c>
      <c r="G34" s="163">
        <v>3</v>
      </c>
      <c r="H34" s="144" t="s">
        <v>108</v>
      </c>
      <c r="I34" s="178">
        <f>G34*10</f>
        <v>30</v>
      </c>
      <c r="J34" s="133"/>
      <c r="K34" s="18">
        <f t="shared" si="1"/>
        <v>0</v>
      </c>
      <c r="L34" s="134"/>
    </row>
    <row r="35" spans="2:12" s="114" customFormat="1" x14ac:dyDescent="0.35">
      <c r="B35" s="235"/>
      <c r="C35" s="238"/>
      <c r="D35" s="260"/>
      <c r="E35" s="245"/>
      <c r="F35" s="177" t="s">
        <v>99</v>
      </c>
      <c r="G35" s="163">
        <v>3</v>
      </c>
      <c r="H35" s="144" t="s">
        <v>108</v>
      </c>
      <c r="I35" s="178">
        <f>G35*5</f>
        <v>15</v>
      </c>
      <c r="J35" s="133"/>
      <c r="K35" s="18">
        <f t="shared" si="1"/>
        <v>0</v>
      </c>
      <c r="L35" s="134"/>
    </row>
    <row r="36" spans="2:12" s="114" customFormat="1" x14ac:dyDescent="0.35">
      <c r="B36" s="235"/>
      <c r="C36" s="238"/>
      <c r="D36" s="260"/>
      <c r="E36" s="245"/>
      <c r="F36" s="177" t="s">
        <v>100</v>
      </c>
      <c r="G36" s="163">
        <v>2</v>
      </c>
      <c r="H36" s="144" t="s">
        <v>108</v>
      </c>
      <c r="I36" s="178">
        <v>6</v>
      </c>
      <c r="J36" s="133"/>
      <c r="K36" s="18">
        <f t="shared" si="1"/>
        <v>0</v>
      </c>
      <c r="L36" s="134"/>
    </row>
    <row r="37" spans="2:12" s="114" customFormat="1" ht="15" thickBot="1" x14ac:dyDescent="0.4">
      <c r="B37" s="235"/>
      <c r="C37" s="238"/>
      <c r="D37" s="260"/>
      <c r="E37" s="245"/>
      <c r="F37" s="177" t="s">
        <v>101</v>
      </c>
      <c r="G37" s="163">
        <v>1</v>
      </c>
      <c r="H37" s="144" t="s">
        <v>108</v>
      </c>
      <c r="I37" s="178">
        <v>3</v>
      </c>
      <c r="J37" s="133"/>
      <c r="K37" s="18">
        <f t="shared" si="1"/>
        <v>0</v>
      </c>
      <c r="L37" s="134"/>
    </row>
    <row r="38" spans="2:12" ht="15" thickBot="1" x14ac:dyDescent="0.4">
      <c r="B38" s="235"/>
      <c r="C38" s="238"/>
      <c r="D38" s="165"/>
      <c r="E38" s="166"/>
      <c r="F38" s="166"/>
      <c r="G38" s="167"/>
      <c r="H38" s="167"/>
      <c r="I38" s="167"/>
      <c r="J38" s="56"/>
      <c r="K38" s="58">
        <f>IF(SUM(K25:K37)&gt;=E25,E25,SUM(K25:K37))</f>
        <v>0</v>
      </c>
      <c r="L38" s="59"/>
    </row>
    <row r="39" spans="2:12" ht="22.5" customHeight="1" x14ac:dyDescent="0.35">
      <c r="B39" s="235"/>
      <c r="C39" s="238"/>
      <c r="D39" s="253" t="s">
        <v>127</v>
      </c>
      <c r="E39" s="246">
        <v>20</v>
      </c>
      <c r="F39" s="179" t="s">
        <v>109</v>
      </c>
      <c r="G39" s="4">
        <v>4</v>
      </c>
      <c r="H39" s="156" t="s">
        <v>76</v>
      </c>
      <c r="I39" s="157">
        <v>12</v>
      </c>
      <c r="J39" s="91"/>
      <c r="K39" s="79">
        <f t="shared" si="1"/>
        <v>0</v>
      </c>
      <c r="L39" s="94"/>
    </row>
    <row r="40" spans="2:12" s="114" customFormat="1" ht="22.5" customHeight="1" x14ac:dyDescent="0.35">
      <c r="B40" s="235"/>
      <c r="C40" s="238"/>
      <c r="D40" s="242"/>
      <c r="E40" s="244"/>
      <c r="F40" s="152" t="s">
        <v>90</v>
      </c>
      <c r="G40" s="143">
        <v>1</v>
      </c>
      <c r="H40" s="144" t="s">
        <v>76</v>
      </c>
      <c r="I40" s="158">
        <v>3</v>
      </c>
      <c r="J40" s="135"/>
      <c r="K40" s="136">
        <f t="shared" si="1"/>
        <v>0</v>
      </c>
      <c r="L40" s="137"/>
    </row>
    <row r="41" spans="2:12" s="114" customFormat="1" ht="22.5" customHeight="1" x14ac:dyDescent="0.35">
      <c r="B41" s="235"/>
      <c r="C41" s="238"/>
      <c r="D41" s="242"/>
      <c r="E41" s="244"/>
      <c r="F41" s="152" t="s">
        <v>89</v>
      </c>
      <c r="G41" s="143">
        <v>2</v>
      </c>
      <c r="H41" s="180" t="s">
        <v>76</v>
      </c>
      <c r="I41" s="158">
        <v>10</v>
      </c>
      <c r="J41" s="135"/>
      <c r="K41" s="136">
        <f t="shared" si="1"/>
        <v>0</v>
      </c>
      <c r="L41" s="137"/>
    </row>
    <row r="42" spans="2:12" s="114" customFormat="1" ht="22.5" customHeight="1" x14ac:dyDescent="0.35">
      <c r="B42" s="235"/>
      <c r="C42" s="238"/>
      <c r="D42" s="242"/>
      <c r="E42" s="244"/>
      <c r="F42" s="152" t="s">
        <v>91</v>
      </c>
      <c r="G42" s="143">
        <v>2</v>
      </c>
      <c r="H42" s="149" t="s">
        <v>75</v>
      </c>
      <c r="I42" s="158">
        <v>6</v>
      </c>
      <c r="J42" s="135"/>
      <c r="K42" s="136">
        <f t="shared" si="1"/>
        <v>0</v>
      </c>
      <c r="L42" s="137"/>
    </row>
    <row r="43" spans="2:12" s="114" customFormat="1" ht="22.5" customHeight="1" x14ac:dyDescent="0.35">
      <c r="B43" s="235"/>
      <c r="C43" s="238"/>
      <c r="D43" s="242"/>
      <c r="E43" s="244"/>
      <c r="F43" s="152" t="s">
        <v>92</v>
      </c>
      <c r="G43" s="143">
        <v>1</v>
      </c>
      <c r="H43" s="149" t="s">
        <v>74</v>
      </c>
      <c r="I43" s="158">
        <v>10</v>
      </c>
      <c r="J43" s="135"/>
      <c r="K43" s="136">
        <f t="shared" si="1"/>
        <v>0</v>
      </c>
      <c r="L43" s="137"/>
    </row>
    <row r="44" spans="2:12" s="114" customFormat="1" ht="22.5" customHeight="1" x14ac:dyDescent="0.35">
      <c r="B44" s="235"/>
      <c r="C44" s="238"/>
      <c r="D44" s="242"/>
      <c r="E44" s="244"/>
      <c r="F44" s="152" t="s">
        <v>93</v>
      </c>
      <c r="G44" s="143">
        <v>1</v>
      </c>
      <c r="H44" s="149" t="s">
        <v>199</v>
      </c>
      <c r="I44" s="158">
        <v>6</v>
      </c>
      <c r="J44" s="135"/>
      <c r="K44" s="136">
        <f t="shared" si="1"/>
        <v>0</v>
      </c>
      <c r="L44" s="137"/>
    </row>
    <row r="45" spans="2:12" s="114" customFormat="1" ht="22.5" customHeight="1" x14ac:dyDescent="0.35">
      <c r="B45" s="235"/>
      <c r="C45" s="238"/>
      <c r="D45" s="242"/>
      <c r="E45" s="244"/>
      <c r="F45" s="190" t="s">
        <v>130</v>
      </c>
      <c r="G45" s="143">
        <v>1</v>
      </c>
      <c r="H45" s="149" t="s">
        <v>199</v>
      </c>
      <c r="I45" s="158">
        <v>5</v>
      </c>
      <c r="J45" s="135"/>
      <c r="K45" s="136">
        <f t="shared" si="1"/>
        <v>0</v>
      </c>
      <c r="L45" s="137"/>
    </row>
    <row r="46" spans="2:12" s="114" customFormat="1" ht="22.5" customHeight="1" x14ac:dyDescent="0.35">
      <c r="B46" s="235"/>
      <c r="C46" s="238"/>
      <c r="D46" s="242"/>
      <c r="E46" s="244"/>
      <c r="F46" s="152" t="s">
        <v>116</v>
      </c>
      <c r="G46" s="143">
        <v>2</v>
      </c>
      <c r="H46" s="149" t="s">
        <v>111</v>
      </c>
      <c r="I46" s="158">
        <v>10</v>
      </c>
      <c r="J46" s="135"/>
      <c r="K46" s="136">
        <f t="shared" si="1"/>
        <v>0</v>
      </c>
      <c r="L46" s="137"/>
    </row>
    <row r="47" spans="2:12" s="114" customFormat="1" ht="22.5" customHeight="1" thickBot="1" x14ac:dyDescent="0.4">
      <c r="B47" s="235"/>
      <c r="C47" s="238"/>
      <c r="D47" s="242"/>
      <c r="E47" s="244"/>
      <c r="F47" s="152" t="s">
        <v>94</v>
      </c>
      <c r="G47" s="143">
        <v>2</v>
      </c>
      <c r="H47" s="149" t="s">
        <v>73</v>
      </c>
      <c r="I47" s="158">
        <v>2</v>
      </c>
      <c r="J47" s="135"/>
      <c r="K47" s="136">
        <f t="shared" si="1"/>
        <v>0</v>
      </c>
      <c r="L47" s="137"/>
    </row>
    <row r="48" spans="2:12" ht="15" thickBot="1" x14ac:dyDescent="0.4">
      <c r="B48" s="235"/>
      <c r="C48" s="238"/>
      <c r="D48" s="165"/>
      <c r="E48" s="166"/>
      <c r="F48" s="166"/>
      <c r="G48" s="167"/>
      <c r="H48" s="167"/>
      <c r="I48" s="167"/>
      <c r="J48" s="56"/>
      <c r="K48" s="120">
        <f>IF(SUM(K39:K47)&gt;=E39,E39,SUM(K39:K47))</f>
        <v>0</v>
      </c>
      <c r="L48" s="59"/>
    </row>
    <row r="49" spans="2:12" ht="17.5" customHeight="1" x14ac:dyDescent="0.35">
      <c r="B49" s="235"/>
      <c r="C49" s="238"/>
      <c r="D49" s="253" t="s">
        <v>146</v>
      </c>
      <c r="E49" s="246">
        <v>20</v>
      </c>
      <c r="F49" s="6" t="s">
        <v>16</v>
      </c>
      <c r="G49" s="4">
        <v>5</v>
      </c>
      <c r="H49" s="156" t="s">
        <v>110</v>
      </c>
      <c r="I49" s="157">
        <v>5</v>
      </c>
      <c r="J49" s="135"/>
      <c r="K49" s="136">
        <f t="shared" si="1"/>
        <v>0</v>
      </c>
      <c r="L49" s="137"/>
    </row>
    <row r="50" spans="2:12" ht="20.149999999999999" customHeight="1" x14ac:dyDescent="0.35">
      <c r="B50" s="235"/>
      <c r="C50" s="238"/>
      <c r="D50" s="242"/>
      <c r="E50" s="244"/>
      <c r="F50" s="104" t="s">
        <v>17</v>
      </c>
      <c r="G50" s="29">
        <v>4</v>
      </c>
      <c r="H50" s="146" t="s">
        <v>110</v>
      </c>
      <c r="I50" s="158">
        <v>12</v>
      </c>
      <c r="J50" s="99"/>
      <c r="K50" s="57">
        <f t="shared" si="1"/>
        <v>0</v>
      </c>
      <c r="L50" s="101"/>
    </row>
    <row r="51" spans="2:12" ht="22" customHeight="1" x14ac:dyDescent="0.35">
      <c r="B51" s="235"/>
      <c r="C51" s="238"/>
      <c r="D51" s="254"/>
      <c r="E51" s="247"/>
      <c r="F51" s="104" t="s">
        <v>18</v>
      </c>
      <c r="G51" s="29">
        <v>2</v>
      </c>
      <c r="H51" s="146" t="s">
        <v>110</v>
      </c>
      <c r="I51" s="159">
        <v>10</v>
      </c>
      <c r="J51" s="92"/>
      <c r="K51" s="57">
        <f t="shared" si="1"/>
        <v>0</v>
      </c>
      <c r="L51" s="95"/>
    </row>
    <row r="52" spans="2:12" s="114" customFormat="1" ht="23.5" customHeight="1" x14ac:dyDescent="0.35">
      <c r="B52" s="235"/>
      <c r="C52" s="238"/>
      <c r="D52" s="254"/>
      <c r="E52" s="247"/>
      <c r="F52" s="104" t="s">
        <v>121</v>
      </c>
      <c r="G52" s="29">
        <v>1.5</v>
      </c>
      <c r="H52" s="146" t="s">
        <v>110</v>
      </c>
      <c r="I52" s="159">
        <v>7.5</v>
      </c>
      <c r="J52" s="188"/>
      <c r="K52" s="146">
        <f t="shared" si="1"/>
        <v>0</v>
      </c>
      <c r="L52" s="189"/>
    </row>
    <row r="53" spans="2:12" s="114" customFormat="1" ht="16.5" customHeight="1" x14ac:dyDescent="0.35">
      <c r="B53" s="235"/>
      <c r="C53" s="238"/>
      <c r="D53" s="254"/>
      <c r="E53" s="247"/>
      <c r="F53" s="104" t="s">
        <v>72</v>
      </c>
      <c r="G53" s="29">
        <v>1.5</v>
      </c>
      <c r="H53" s="146" t="s">
        <v>110</v>
      </c>
      <c r="I53" s="159">
        <v>15</v>
      </c>
      <c r="J53" s="188"/>
      <c r="K53" s="146">
        <f t="shared" si="1"/>
        <v>0</v>
      </c>
      <c r="L53" s="189"/>
    </row>
    <row r="54" spans="2:12" s="114" customFormat="1" ht="22.5" customHeight="1" x14ac:dyDescent="0.35">
      <c r="B54" s="235"/>
      <c r="C54" s="238"/>
      <c r="D54" s="254"/>
      <c r="E54" s="247"/>
      <c r="F54" s="104" t="s">
        <v>122</v>
      </c>
      <c r="G54" s="29">
        <v>1</v>
      </c>
      <c r="H54" s="146" t="s">
        <v>110</v>
      </c>
      <c r="I54" s="159">
        <v>10</v>
      </c>
      <c r="J54" s="188"/>
      <c r="K54" s="146">
        <f t="shared" si="1"/>
        <v>0</v>
      </c>
      <c r="L54" s="189"/>
    </row>
    <row r="55" spans="2:12" ht="26.15" customHeight="1" thickBot="1" x14ac:dyDescent="0.4">
      <c r="B55" s="235"/>
      <c r="C55" s="238"/>
      <c r="D55" s="254"/>
      <c r="E55" s="247"/>
      <c r="F55" s="104" t="s">
        <v>85</v>
      </c>
      <c r="G55" s="29">
        <v>0.25</v>
      </c>
      <c r="H55" s="146" t="s">
        <v>110</v>
      </c>
      <c r="I55" s="159">
        <f>G55*10</f>
        <v>2.5</v>
      </c>
      <c r="J55" s="92"/>
      <c r="K55" s="146">
        <f t="shared" si="1"/>
        <v>0</v>
      </c>
      <c r="L55" s="95"/>
    </row>
    <row r="56" spans="2:12" ht="15" thickBot="1" x14ac:dyDescent="0.4">
      <c r="B56" s="235"/>
      <c r="C56" s="238"/>
      <c r="D56" s="165"/>
      <c r="E56" s="166"/>
      <c r="F56" s="166"/>
      <c r="G56" s="167"/>
      <c r="H56" s="167"/>
      <c r="I56" s="167"/>
      <c r="J56" s="56"/>
      <c r="K56" s="58">
        <f>IF(SUM(K49:K55)&gt;=E49,E49,SUM(K49:K55))</f>
        <v>0</v>
      </c>
      <c r="L56" s="59"/>
    </row>
    <row r="57" spans="2:12" ht="24.75" customHeight="1" x14ac:dyDescent="0.35">
      <c r="B57" s="235"/>
      <c r="C57" s="238"/>
      <c r="D57" s="253" t="s">
        <v>128</v>
      </c>
      <c r="E57" s="246">
        <v>20</v>
      </c>
      <c r="F57" s="6" t="s">
        <v>19</v>
      </c>
      <c r="G57" s="4">
        <v>2</v>
      </c>
      <c r="H57" s="146" t="s">
        <v>198</v>
      </c>
      <c r="I57" s="157">
        <v>4</v>
      </c>
      <c r="J57" s="91"/>
      <c r="K57" s="79">
        <f t="shared" si="1"/>
        <v>0</v>
      </c>
      <c r="L57" s="94"/>
    </row>
    <row r="58" spans="2:12" ht="24.75" customHeight="1" x14ac:dyDescent="0.35">
      <c r="B58" s="235"/>
      <c r="C58" s="238"/>
      <c r="D58" s="254"/>
      <c r="E58" s="247"/>
      <c r="F58" s="104" t="s">
        <v>20</v>
      </c>
      <c r="G58" s="29">
        <v>1.5</v>
      </c>
      <c r="H58" s="146" t="s">
        <v>111</v>
      </c>
      <c r="I58" s="159">
        <f>4*G58</f>
        <v>6</v>
      </c>
      <c r="J58" s="92"/>
      <c r="K58" s="57">
        <f t="shared" si="1"/>
        <v>0</v>
      </c>
      <c r="L58" s="95"/>
    </row>
    <row r="59" spans="2:12" s="114" customFormat="1" ht="24.75" customHeight="1" x14ac:dyDescent="0.35">
      <c r="B59" s="235"/>
      <c r="C59" s="238"/>
      <c r="D59" s="254"/>
      <c r="E59" s="247"/>
      <c r="F59" s="104" t="s">
        <v>86</v>
      </c>
      <c r="G59" s="29">
        <v>1</v>
      </c>
      <c r="H59" s="146" t="s">
        <v>198</v>
      </c>
      <c r="I59" s="160">
        <f>G59*10</f>
        <v>10</v>
      </c>
      <c r="J59" s="133"/>
      <c r="K59" s="119">
        <f t="shared" si="1"/>
        <v>0</v>
      </c>
      <c r="L59" s="134"/>
    </row>
    <row r="60" spans="2:12" ht="24.75" customHeight="1" thickBot="1" x14ac:dyDescent="0.4">
      <c r="B60" s="235"/>
      <c r="C60" s="238"/>
      <c r="D60" s="254"/>
      <c r="E60" s="247"/>
      <c r="F60" s="104" t="s">
        <v>88</v>
      </c>
      <c r="G60" s="29">
        <v>0.5</v>
      </c>
      <c r="H60" s="146" t="s">
        <v>111</v>
      </c>
      <c r="I60" s="160">
        <f>G60*20</f>
        <v>10</v>
      </c>
      <c r="J60" s="97"/>
      <c r="K60" s="57">
        <f t="shared" si="1"/>
        <v>0</v>
      </c>
      <c r="L60" s="98"/>
    </row>
    <row r="61" spans="2:12" ht="15" thickBot="1" x14ac:dyDescent="0.4">
      <c r="B61" s="235"/>
      <c r="C61" s="238"/>
      <c r="D61" s="165"/>
      <c r="E61" s="166"/>
      <c r="F61" s="166"/>
      <c r="G61" s="167"/>
      <c r="H61" s="167"/>
      <c r="I61" s="167"/>
      <c r="J61" s="56"/>
      <c r="K61" s="58">
        <f>IF(SUM(K57:K60)&gt;=E57,E57,SUM(K57:K60))</f>
        <v>0</v>
      </c>
      <c r="L61" s="59"/>
    </row>
    <row r="62" spans="2:12" ht="44.25" customHeight="1" x14ac:dyDescent="0.35">
      <c r="B62" s="235"/>
      <c r="C62" s="238"/>
      <c r="D62" s="242" t="s">
        <v>129</v>
      </c>
      <c r="E62" s="244">
        <v>25</v>
      </c>
      <c r="F62" s="152" t="s">
        <v>96</v>
      </c>
      <c r="G62" s="143">
        <v>7.5</v>
      </c>
      <c r="H62" s="156" t="s">
        <v>112</v>
      </c>
      <c r="I62" s="158">
        <v>15</v>
      </c>
      <c r="J62" s="91"/>
      <c r="K62" s="79">
        <f t="shared" si="1"/>
        <v>0</v>
      </c>
      <c r="L62" s="94"/>
    </row>
    <row r="63" spans="2:12" ht="44.25" customHeight="1" thickBot="1" x14ac:dyDescent="0.4">
      <c r="B63" s="235"/>
      <c r="C63" s="238"/>
      <c r="D63" s="243"/>
      <c r="E63" s="245"/>
      <c r="F63" s="181" t="s">
        <v>95</v>
      </c>
      <c r="G63" s="145"/>
      <c r="H63" s="155"/>
      <c r="I63" s="160">
        <v>20</v>
      </c>
      <c r="J63" s="93"/>
      <c r="K63" s="80">
        <f t="shared" si="1"/>
        <v>0</v>
      </c>
      <c r="L63" s="96"/>
    </row>
    <row r="64" spans="2:12" ht="15" thickBot="1" x14ac:dyDescent="0.4">
      <c r="B64" s="236"/>
      <c r="C64" s="239"/>
      <c r="D64" s="72"/>
      <c r="E64" s="73"/>
      <c r="F64" s="73"/>
      <c r="G64" s="122"/>
      <c r="H64" s="74"/>
      <c r="I64" s="122"/>
      <c r="J64" s="61"/>
      <c r="K64" s="62">
        <f>IF(SUM(K62:K63)&gt;=E62,E62,SUM(K62:K63))</f>
        <v>0</v>
      </c>
      <c r="L64" s="63"/>
    </row>
    <row r="65" spans="2:12" ht="15" thickBot="1" x14ac:dyDescent="0.4">
      <c r="B65" s="68" t="s">
        <v>21</v>
      </c>
      <c r="C65" s="69">
        <f>C11</f>
        <v>200</v>
      </c>
      <c r="D65" s="70"/>
      <c r="E65" s="70"/>
      <c r="F65" s="70"/>
      <c r="G65" s="105"/>
      <c r="H65" s="67" t="s">
        <v>11</v>
      </c>
      <c r="I65" s="121"/>
      <c r="J65" s="70"/>
      <c r="K65" s="75">
        <f>IF(SUM(K15+K20+K24+K38+K48+K56+K61+K64)&gt;=C65,C65,SUM(K15+K20+K24+K38+K48+K56+K61+K64))</f>
        <v>0</v>
      </c>
      <c r="L65" s="71"/>
    </row>
    <row r="66" spans="2:12" x14ac:dyDescent="0.35">
      <c r="B66" s="275" t="s">
        <v>120</v>
      </c>
      <c r="C66" s="265">
        <v>200</v>
      </c>
      <c r="D66" s="268" t="s">
        <v>131</v>
      </c>
      <c r="E66" s="271">
        <v>120</v>
      </c>
      <c r="F66" s="40" t="s">
        <v>135</v>
      </c>
      <c r="G66" s="107">
        <v>60</v>
      </c>
      <c r="H66" s="41" t="s">
        <v>62</v>
      </c>
      <c r="I66" s="23">
        <v>60</v>
      </c>
      <c r="J66" s="91"/>
      <c r="K66" s="79">
        <f t="shared" ref="K66:K81" si="2">IF(J66*G66&gt;=I66,I66,J66*G66)</f>
        <v>0</v>
      </c>
      <c r="L66" s="94"/>
    </row>
    <row r="67" spans="2:12" s="114" customFormat="1" x14ac:dyDescent="0.35">
      <c r="B67" s="276"/>
      <c r="C67" s="279"/>
      <c r="D67" s="281"/>
      <c r="E67" s="283"/>
      <c r="F67" s="139" t="s">
        <v>136</v>
      </c>
      <c r="G67" s="113">
        <v>40</v>
      </c>
      <c r="H67" s="140" t="s">
        <v>62</v>
      </c>
      <c r="I67" s="26">
        <v>40</v>
      </c>
      <c r="J67" s="135"/>
      <c r="K67" s="136">
        <f t="shared" si="2"/>
        <v>0</v>
      </c>
      <c r="L67" s="137"/>
    </row>
    <row r="68" spans="2:12" s="114" customFormat="1" x14ac:dyDescent="0.35">
      <c r="B68" s="276"/>
      <c r="C68" s="279"/>
      <c r="D68" s="281"/>
      <c r="E68" s="283"/>
      <c r="F68" s="139" t="s">
        <v>137</v>
      </c>
      <c r="G68" s="113">
        <v>6</v>
      </c>
      <c r="H68" s="140" t="s">
        <v>63</v>
      </c>
      <c r="I68" s="26">
        <f>G68*3</f>
        <v>18</v>
      </c>
      <c r="J68" s="135"/>
      <c r="K68" s="136">
        <f t="shared" si="2"/>
        <v>0</v>
      </c>
      <c r="L68" s="137"/>
    </row>
    <row r="69" spans="2:12" s="114" customFormat="1" ht="22.5" customHeight="1" x14ac:dyDescent="0.35">
      <c r="B69" s="276"/>
      <c r="C69" s="279"/>
      <c r="D69" s="281"/>
      <c r="E69" s="283"/>
      <c r="F69" s="139" t="s">
        <v>138</v>
      </c>
      <c r="G69" s="113">
        <v>4</v>
      </c>
      <c r="H69" s="140" t="s">
        <v>63</v>
      </c>
      <c r="I69" s="26">
        <f>G69*3</f>
        <v>12</v>
      </c>
      <c r="J69" s="135"/>
      <c r="K69" s="136">
        <f t="shared" si="2"/>
        <v>0</v>
      </c>
      <c r="L69" s="137"/>
    </row>
    <row r="70" spans="2:12" ht="22.5" customHeight="1" x14ac:dyDescent="0.35">
      <c r="B70" s="277"/>
      <c r="C70" s="266"/>
      <c r="D70" s="269"/>
      <c r="E70" s="272"/>
      <c r="F70" s="47" t="s">
        <v>139</v>
      </c>
      <c r="G70" s="108">
        <v>5</v>
      </c>
      <c r="H70" s="43" t="s">
        <v>64</v>
      </c>
      <c r="I70" s="25">
        <v>25</v>
      </c>
      <c r="J70" s="129"/>
      <c r="K70" s="57">
        <f t="shared" si="2"/>
        <v>0</v>
      </c>
      <c r="L70" s="95"/>
    </row>
    <row r="71" spans="2:12" ht="22.5" customHeight="1" x14ac:dyDescent="0.35">
      <c r="B71" s="277"/>
      <c r="C71" s="266"/>
      <c r="D71" s="269"/>
      <c r="E71" s="272"/>
      <c r="F71" s="47" t="s">
        <v>140</v>
      </c>
      <c r="G71" s="108">
        <v>3</v>
      </c>
      <c r="H71" s="43" t="s">
        <v>64</v>
      </c>
      <c r="I71" s="25">
        <v>15</v>
      </c>
      <c r="J71" s="129"/>
      <c r="K71" s="100">
        <f t="shared" si="2"/>
        <v>0</v>
      </c>
      <c r="L71" s="95"/>
    </row>
    <row r="72" spans="2:12" ht="22.5" customHeight="1" x14ac:dyDescent="0.35">
      <c r="B72" s="277"/>
      <c r="C72" s="266"/>
      <c r="D72" s="269"/>
      <c r="E72" s="272"/>
      <c r="F72" s="102" t="s">
        <v>141</v>
      </c>
      <c r="G72" s="112">
        <v>0.5</v>
      </c>
      <c r="H72" s="53" t="s">
        <v>65</v>
      </c>
      <c r="I72" s="24">
        <v>2</v>
      </c>
      <c r="J72" s="129"/>
      <c r="K72" s="57">
        <f t="shared" si="2"/>
        <v>0</v>
      </c>
      <c r="L72" s="95"/>
    </row>
    <row r="73" spans="2:12" ht="22.5" customHeight="1" thickBot="1" x14ac:dyDescent="0.4">
      <c r="B73" s="277"/>
      <c r="C73" s="266"/>
      <c r="D73" s="282"/>
      <c r="E73" s="284"/>
      <c r="F73" s="48" t="s">
        <v>117</v>
      </c>
      <c r="G73" s="106">
        <v>1</v>
      </c>
      <c r="H73" s="49" t="s">
        <v>65</v>
      </c>
      <c r="I73" s="21">
        <v>4</v>
      </c>
      <c r="J73" s="130"/>
      <c r="K73" s="80">
        <f t="shared" si="2"/>
        <v>0</v>
      </c>
      <c r="L73" s="96"/>
    </row>
    <row r="74" spans="2:12" ht="15" thickBot="1" x14ac:dyDescent="0.4">
      <c r="B74" s="277"/>
      <c r="C74" s="266"/>
      <c r="D74" s="54"/>
      <c r="E74" s="54"/>
      <c r="F74" s="54"/>
      <c r="G74" s="118"/>
      <c r="H74" s="55"/>
      <c r="I74" s="118"/>
      <c r="J74" s="56"/>
      <c r="K74" s="58">
        <f>IF(SUM(K66:K73)&gt;=E66,E66,SUM(K66:K73))</f>
        <v>0</v>
      </c>
      <c r="L74" s="59"/>
    </row>
    <row r="75" spans="2:12" ht="48" customHeight="1" x14ac:dyDescent="0.35">
      <c r="B75" s="277"/>
      <c r="C75" s="266"/>
      <c r="D75" s="268" t="s">
        <v>132</v>
      </c>
      <c r="E75" s="271">
        <v>40</v>
      </c>
      <c r="F75" s="6" t="s">
        <v>134</v>
      </c>
      <c r="G75" s="4">
        <v>7.5</v>
      </c>
      <c r="H75" s="41" t="s">
        <v>66</v>
      </c>
      <c r="I75" s="23">
        <f>G75*5</f>
        <v>37.5</v>
      </c>
      <c r="J75" s="91"/>
      <c r="K75" s="79">
        <f t="shared" si="2"/>
        <v>0</v>
      </c>
      <c r="L75" s="94"/>
    </row>
    <row r="76" spans="2:12" ht="48" customHeight="1" thickBot="1" x14ac:dyDescent="0.4">
      <c r="B76" s="277"/>
      <c r="C76" s="266"/>
      <c r="D76" s="282"/>
      <c r="E76" s="284"/>
      <c r="F76" s="5" t="s">
        <v>133</v>
      </c>
      <c r="G76" s="3">
        <v>6</v>
      </c>
      <c r="H76" s="44" t="s">
        <v>66</v>
      </c>
      <c r="I76" s="22">
        <f>G76*5</f>
        <v>30</v>
      </c>
      <c r="J76" s="130"/>
      <c r="K76" s="80">
        <f t="shared" si="2"/>
        <v>0</v>
      </c>
      <c r="L76" s="96"/>
    </row>
    <row r="77" spans="2:12" ht="15" thickBot="1" x14ac:dyDescent="0.4">
      <c r="B77" s="277"/>
      <c r="C77" s="266"/>
      <c r="D77" s="54"/>
      <c r="E77" s="54"/>
      <c r="F77" s="54"/>
      <c r="G77" s="118"/>
      <c r="H77" s="55"/>
      <c r="I77" s="118"/>
      <c r="J77" s="56"/>
      <c r="K77" s="120">
        <f>IF(SUM(K75:K76)&gt;=E75,E75,SUM(K75:K76))</f>
        <v>0</v>
      </c>
      <c r="L77" s="59"/>
    </row>
    <row r="78" spans="2:12" ht="36" customHeight="1" x14ac:dyDescent="0.35">
      <c r="B78" s="277"/>
      <c r="C78" s="266"/>
      <c r="D78" s="268" t="s">
        <v>148</v>
      </c>
      <c r="E78" s="271">
        <v>40</v>
      </c>
      <c r="F78" s="46" t="s">
        <v>147</v>
      </c>
      <c r="G78" s="107">
        <v>0.5</v>
      </c>
      <c r="H78" s="41" t="s">
        <v>67</v>
      </c>
      <c r="I78" s="23">
        <v>2.5</v>
      </c>
      <c r="J78" s="91"/>
      <c r="K78" s="79">
        <f t="shared" si="2"/>
        <v>0</v>
      </c>
      <c r="L78" s="94"/>
    </row>
    <row r="79" spans="2:12" ht="46.5" customHeight="1" x14ac:dyDescent="0.35">
      <c r="B79" s="277"/>
      <c r="C79" s="266"/>
      <c r="D79" s="269"/>
      <c r="E79" s="272"/>
      <c r="F79" s="45" t="s">
        <v>69</v>
      </c>
      <c r="G79" s="108" t="s">
        <v>70</v>
      </c>
      <c r="H79" s="138" t="s">
        <v>71</v>
      </c>
      <c r="I79" s="25">
        <v>30</v>
      </c>
      <c r="J79" s="129"/>
      <c r="K79" s="119"/>
      <c r="L79" s="95"/>
    </row>
    <row r="80" spans="2:12" s="114" customFormat="1" ht="36" customHeight="1" x14ac:dyDescent="0.35">
      <c r="B80" s="277"/>
      <c r="C80" s="266"/>
      <c r="D80" s="285"/>
      <c r="E80" s="286"/>
      <c r="F80" s="2" t="s">
        <v>149</v>
      </c>
      <c r="G80" s="112">
        <v>2.5</v>
      </c>
      <c r="H80" s="1" t="s">
        <v>68</v>
      </c>
      <c r="I80" s="24">
        <v>7.5</v>
      </c>
      <c r="J80" s="133"/>
      <c r="K80" s="18">
        <f t="shared" si="2"/>
        <v>0</v>
      </c>
      <c r="L80" s="134"/>
    </row>
    <row r="81" spans="2:12" ht="36" customHeight="1" thickBot="1" x14ac:dyDescent="0.4">
      <c r="B81" s="277"/>
      <c r="C81" s="266"/>
      <c r="D81" s="282"/>
      <c r="E81" s="284"/>
      <c r="F81" s="48" t="s">
        <v>150</v>
      </c>
      <c r="G81" s="106">
        <v>2.5</v>
      </c>
      <c r="H81" s="49" t="s">
        <v>68</v>
      </c>
      <c r="I81" s="21">
        <v>5</v>
      </c>
      <c r="J81" s="130"/>
      <c r="K81" s="80">
        <f t="shared" si="2"/>
        <v>0</v>
      </c>
      <c r="L81" s="96"/>
    </row>
    <row r="82" spans="2:12" ht="15" thickBot="1" x14ac:dyDescent="0.4">
      <c r="B82" s="278"/>
      <c r="C82" s="280"/>
      <c r="D82" s="54"/>
      <c r="E82" s="54"/>
      <c r="F82" s="54"/>
      <c r="G82" s="118"/>
      <c r="H82" s="55"/>
      <c r="I82" s="118"/>
      <c r="J82" s="56"/>
      <c r="K82" s="58">
        <f>IF(SUM(K78:K81)&gt;=E78,E78,SUM(K78:K81))</f>
        <v>0</v>
      </c>
      <c r="L82" s="59"/>
    </row>
    <row r="83" spans="2:12" ht="15" thickBot="1" x14ac:dyDescent="0.4">
      <c r="B83" s="86" t="s">
        <v>23</v>
      </c>
      <c r="C83" s="87">
        <v>200</v>
      </c>
      <c r="D83" s="70"/>
      <c r="E83" s="70"/>
      <c r="F83" s="70"/>
      <c r="G83" s="105"/>
      <c r="H83" s="67" t="s">
        <v>22</v>
      </c>
      <c r="I83" s="126"/>
      <c r="J83" s="83"/>
      <c r="K83" s="84">
        <f>IF(SUM(K74+K77+K82)&gt;=C83,C83,SUM(K74+K77+K82))</f>
        <v>0</v>
      </c>
      <c r="L83" s="85"/>
    </row>
    <row r="84" spans="2:12" ht="21" customHeight="1" x14ac:dyDescent="0.35">
      <c r="B84" s="262" t="s">
        <v>119</v>
      </c>
      <c r="C84" s="265">
        <v>200</v>
      </c>
      <c r="D84" s="268" t="s">
        <v>25</v>
      </c>
      <c r="E84" s="271">
        <v>140</v>
      </c>
      <c r="F84" s="46" t="s">
        <v>26</v>
      </c>
      <c r="G84" s="107">
        <v>30</v>
      </c>
      <c r="H84" s="123" t="s">
        <v>54</v>
      </c>
      <c r="I84" s="23">
        <f>G84*2</f>
        <v>60</v>
      </c>
      <c r="J84" s="91"/>
      <c r="K84" s="79">
        <f t="shared" ref="K84:K111" si="3">IF(J84*G84&gt;=I84,I84,J84*G84)</f>
        <v>0</v>
      </c>
      <c r="L84" s="94"/>
    </row>
    <row r="85" spans="2:12" ht="21" customHeight="1" x14ac:dyDescent="0.35">
      <c r="B85" s="263"/>
      <c r="C85" s="266"/>
      <c r="D85" s="269"/>
      <c r="E85" s="272"/>
      <c r="F85" s="47" t="s">
        <v>27</v>
      </c>
      <c r="G85" s="108">
        <v>25</v>
      </c>
      <c r="H85" s="119" t="s">
        <v>54</v>
      </c>
      <c r="I85" s="25">
        <f>G85*2</f>
        <v>50</v>
      </c>
      <c r="J85" s="92"/>
      <c r="K85" s="57">
        <f t="shared" si="3"/>
        <v>0</v>
      </c>
      <c r="L85" s="95"/>
    </row>
    <row r="86" spans="2:12" ht="21" customHeight="1" x14ac:dyDescent="0.35">
      <c r="B86" s="263"/>
      <c r="C86" s="266"/>
      <c r="D86" s="269"/>
      <c r="E86" s="272"/>
      <c r="F86" s="45" t="s">
        <v>28</v>
      </c>
      <c r="G86" s="108">
        <v>25</v>
      </c>
      <c r="H86" s="119" t="str">
        <f t="shared" ref="H86:H91" si="4">H85</f>
        <v>por ano/fração</v>
      </c>
      <c r="I86" s="25">
        <f t="shared" ref="I86:I102" si="5">G86*2</f>
        <v>50</v>
      </c>
      <c r="J86" s="92"/>
      <c r="K86" s="57">
        <f t="shared" si="3"/>
        <v>0</v>
      </c>
      <c r="L86" s="95"/>
    </row>
    <row r="87" spans="2:12" ht="21" customHeight="1" x14ac:dyDescent="0.35">
      <c r="B87" s="263"/>
      <c r="C87" s="266"/>
      <c r="D87" s="269"/>
      <c r="E87" s="272"/>
      <c r="F87" s="47" t="s">
        <v>29</v>
      </c>
      <c r="G87" s="108">
        <v>12</v>
      </c>
      <c r="H87" s="119" t="str">
        <f t="shared" si="4"/>
        <v>por ano/fração</v>
      </c>
      <c r="I87" s="25">
        <f t="shared" si="5"/>
        <v>24</v>
      </c>
      <c r="J87" s="92"/>
      <c r="K87" s="57">
        <f t="shared" si="3"/>
        <v>0</v>
      </c>
      <c r="L87" s="95"/>
    </row>
    <row r="88" spans="2:12" ht="21" customHeight="1" x14ac:dyDescent="0.35">
      <c r="B88" s="263"/>
      <c r="C88" s="266"/>
      <c r="D88" s="269"/>
      <c r="E88" s="272"/>
      <c r="F88" s="45" t="s">
        <v>30</v>
      </c>
      <c r="G88" s="108">
        <v>6</v>
      </c>
      <c r="H88" s="119" t="str">
        <f t="shared" si="4"/>
        <v>por ano/fração</v>
      </c>
      <c r="I88" s="25">
        <f t="shared" si="5"/>
        <v>12</v>
      </c>
      <c r="J88" s="92"/>
      <c r="K88" s="57">
        <f t="shared" si="3"/>
        <v>0</v>
      </c>
      <c r="L88" s="95"/>
    </row>
    <row r="89" spans="2:12" ht="21" customHeight="1" x14ac:dyDescent="0.35">
      <c r="B89" s="263"/>
      <c r="C89" s="266"/>
      <c r="D89" s="269"/>
      <c r="E89" s="272"/>
      <c r="F89" s="45" t="s">
        <v>31</v>
      </c>
      <c r="G89" s="108">
        <v>6</v>
      </c>
      <c r="H89" s="119" t="str">
        <f t="shared" si="4"/>
        <v>por ano/fração</v>
      </c>
      <c r="I89" s="25">
        <f t="shared" si="5"/>
        <v>12</v>
      </c>
      <c r="J89" s="92"/>
      <c r="K89" s="57">
        <f t="shared" si="3"/>
        <v>0</v>
      </c>
      <c r="L89" s="95"/>
    </row>
    <row r="90" spans="2:12" ht="21" customHeight="1" x14ac:dyDescent="0.35">
      <c r="B90" s="263"/>
      <c r="C90" s="266"/>
      <c r="D90" s="269"/>
      <c r="E90" s="272"/>
      <c r="F90" s="45" t="s">
        <v>32</v>
      </c>
      <c r="G90" s="108">
        <v>15</v>
      </c>
      <c r="H90" s="119" t="str">
        <f t="shared" si="4"/>
        <v>por ano/fração</v>
      </c>
      <c r="I90" s="25">
        <f t="shared" si="5"/>
        <v>30</v>
      </c>
      <c r="J90" s="92"/>
      <c r="K90" s="57">
        <f t="shared" si="3"/>
        <v>0</v>
      </c>
      <c r="L90" s="95"/>
    </row>
    <row r="91" spans="2:12" ht="21" customHeight="1" x14ac:dyDescent="0.35">
      <c r="B91" s="263"/>
      <c r="C91" s="266"/>
      <c r="D91" s="269"/>
      <c r="E91" s="272"/>
      <c r="F91" s="45" t="s">
        <v>33</v>
      </c>
      <c r="G91" s="108">
        <v>3</v>
      </c>
      <c r="H91" s="119" t="str">
        <f t="shared" si="4"/>
        <v>por ano/fração</v>
      </c>
      <c r="I91" s="25">
        <f t="shared" si="5"/>
        <v>6</v>
      </c>
      <c r="J91" s="92"/>
      <c r="K91" s="57">
        <f t="shared" si="3"/>
        <v>0</v>
      </c>
      <c r="L91" s="95"/>
    </row>
    <row r="92" spans="2:12" ht="21" customHeight="1" x14ac:dyDescent="0.35">
      <c r="B92" s="263"/>
      <c r="C92" s="266"/>
      <c r="D92" s="269"/>
      <c r="E92" s="272"/>
      <c r="F92" s="104" t="s">
        <v>143</v>
      </c>
      <c r="G92" s="29">
        <v>20</v>
      </c>
      <c r="H92" s="119" t="str">
        <f t="shared" ref="H92:H101" si="6">H91</f>
        <v>por ano/fração</v>
      </c>
      <c r="I92" s="25">
        <f t="shared" si="5"/>
        <v>40</v>
      </c>
      <c r="J92" s="92"/>
      <c r="K92" s="57">
        <f t="shared" si="3"/>
        <v>0</v>
      </c>
      <c r="L92" s="95"/>
    </row>
    <row r="93" spans="2:12" ht="21" customHeight="1" x14ac:dyDescent="0.35">
      <c r="B93" s="263"/>
      <c r="C93" s="266"/>
      <c r="D93" s="269"/>
      <c r="E93" s="272"/>
      <c r="F93" s="104" t="s">
        <v>142</v>
      </c>
      <c r="G93" s="29">
        <v>18</v>
      </c>
      <c r="H93" s="119" t="str">
        <f t="shared" si="6"/>
        <v>por ano/fração</v>
      </c>
      <c r="I93" s="25">
        <f t="shared" si="5"/>
        <v>36</v>
      </c>
      <c r="J93" s="92"/>
      <c r="K93" s="57">
        <f t="shared" si="3"/>
        <v>0</v>
      </c>
      <c r="L93" s="95"/>
    </row>
    <row r="94" spans="2:12" ht="21" customHeight="1" x14ac:dyDescent="0.35">
      <c r="B94" s="263"/>
      <c r="C94" s="266"/>
      <c r="D94" s="269"/>
      <c r="E94" s="272"/>
      <c r="F94" s="104" t="s">
        <v>144</v>
      </c>
      <c r="G94" s="29">
        <v>16</v>
      </c>
      <c r="H94" s="119" t="str">
        <f t="shared" si="6"/>
        <v>por ano/fração</v>
      </c>
      <c r="I94" s="25">
        <f t="shared" si="5"/>
        <v>32</v>
      </c>
      <c r="J94" s="92"/>
      <c r="K94" s="57">
        <f t="shared" si="3"/>
        <v>0</v>
      </c>
      <c r="L94" s="95"/>
    </row>
    <row r="95" spans="2:12" ht="21" customHeight="1" x14ac:dyDescent="0.35">
      <c r="B95" s="263"/>
      <c r="C95" s="266"/>
      <c r="D95" s="270"/>
      <c r="E95" s="272"/>
      <c r="F95" s="47" t="s">
        <v>34</v>
      </c>
      <c r="G95" s="108">
        <v>18</v>
      </c>
      <c r="H95" s="119" t="str">
        <f t="shared" si="6"/>
        <v>por ano/fração</v>
      </c>
      <c r="I95" s="25">
        <f t="shared" si="5"/>
        <v>36</v>
      </c>
      <c r="J95" s="92"/>
      <c r="K95" s="57">
        <f t="shared" si="3"/>
        <v>0</v>
      </c>
      <c r="L95" s="95"/>
    </row>
    <row r="96" spans="2:12" ht="21" customHeight="1" x14ac:dyDescent="0.35">
      <c r="B96" s="263"/>
      <c r="C96" s="266"/>
      <c r="D96" s="270"/>
      <c r="E96" s="272"/>
      <c r="F96" s="47" t="s">
        <v>35</v>
      </c>
      <c r="G96" s="108">
        <v>18</v>
      </c>
      <c r="H96" s="119" t="str">
        <f t="shared" si="6"/>
        <v>por ano/fração</v>
      </c>
      <c r="I96" s="25">
        <f t="shared" si="5"/>
        <v>36</v>
      </c>
      <c r="J96" s="92"/>
      <c r="K96" s="57">
        <f t="shared" si="3"/>
        <v>0</v>
      </c>
      <c r="L96" s="95"/>
    </row>
    <row r="97" spans="2:12" ht="21" customHeight="1" x14ac:dyDescent="0.35">
      <c r="B97" s="263"/>
      <c r="C97" s="266"/>
      <c r="D97" s="270"/>
      <c r="E97" s="272"/>
      <c r="F97" s="47" t="s">
        <v>36</v>
      </c>
      <c r="G97" s="108">
        <v>2</v>
      </c>
      <c r="H97" s="119" t="str">
        <f t="shared" si="6"/>
        <v>por ano/fração</v>
      </c>
      <c r="I97" s="25">
        <f t="shared" si="5"/>
        <v>4</v>
      </c>
      <c r="J97" s="92"/>
      <c r="K97" s="57">
        <f t="shared" si="3"/>
        <v>0</v>
      </c>
      <c r="L97" s="95"/>
    </row>
    <row r="98" spans="2:12" ht="21" customHeight="1" x14ac:dyDescent="0.35">
      <c r="B98" s="263"/>
      <c r="C98" s="266"/>
      <c r="D98" s="270"/>
      <c r="E98" s="272"/>
      <c r="F98" s="47" t="s">
        <v>37</v>
      </c>
      <c r="G98" s="108">
        <v>15</v>
      </c>
      <c r="H98" s="119" t="str">
        <f t="shared" si="6"/>
        <v>por ano/fração</v>
      </c>
      <c r="I98" s="25">
        <f t="shared" si="5"/>
        <v>30</v>
      </c>
      <c r="J98" s="92"/>
      <c r="K98" s="57">
        <f t="shared" si="3"/>
        <v>0</v>
      </c>
      <c r="L98" s="95"/>
    </row>
    <row r="99" spans="2:12" ht="21" customHeight="1" x14ac:dyDescent="0.35">
      <c r="B99" s="263"/>
      <c r="C99" s="266"/>
      <c r="D99" s="270"/>
      <c r="E99" s="272"/>
      <c r="F99" s="47" t="s">
        <v>38</v>
      </c>
      <c r="G99" s="108">
        <v>5</v>
      </c>
      <c r="H99" s="119" t="str">
        <f t="shared" si="6"/>
        <v>por ano/fração</v>
      </c>
      <c r="I99" s="25">
        <f t="shared" si="5"/>
        <v>10</v>
      </c>
      <c r="J99" s="92"/>
      <c r="K99" s="57">
        <f t="shared" si="3"/>
        <v>0</v>
      </c>
      <c r="L99" s="95"/>
    </row>
    <row r="100" spans="2:12" ht="21" customHeight="1" x14ac:dyDescent="0.35">
      <c r="B100" s="263"/>
      <c r="C100" s="266"/>
      <c r="D100" s="270"/>
      <c r="E100" s="272"/>
      <c r="F100" s="47" t="s">
        <v>39</v>
      </c>
      <c r="G100" s="108">
        <v>5</v>
      </c>
      <c r="H100" s="119" t="str">
        <f t="shared" si="6"/>
        <v>por ano/fração</v>
      </c>
      <c r="I100" s="25">
        <f t="shared" si="5"/>
        <v>10</v>
      </c>
      <c r="J100" s="92"/>
      <c r="K100" s="57">
        <f t="shared" si="3"/>
        <v>0</v>
      </c>
      <c r="L100" s="95"/>
    </row>
    <row r="101" spans="2:12" ht="21" customHeight="1" x14ac:dyDescent="0.35">
      <c r="B101" s="263"/>
      <c r="C101" s="266"/>
      <c r="D101" s="270"/>
      <c r="E101" s="272"/>
      <c r="F101" s="47" t="s">
        <v>40</v>
      </c>
      <c r="G101" s="108">
        <v>7.5</v>
      </c>
      <c r="H101" s="119" t="str">
        <f t="shared" si="6"/>
        <v>por ano/fração</v>
      </c>
      <c r="I101" s="25">
        <f t="shared" si="5"/>
        <v>15</v>
      </c>
      <c r="J101" s="92"/>
      <c r="K101" s="57">
        <f t="shared" si="3"/>
        <v>0</v>
      </c>
      <c r="L101" s="95"/>
    </row>
    <row r="102" spans="2:12" ht="21" customHeight="1" thickBot="1" x14ac:dyDescent="0.4">
      <c r="B102" s="263"/>
      <c r="C102" s="266"/>
      <c r="D102" s="270"/>
      <c r="E102" s="272"/>
      <c r="F102" s="47" t="s">
        <v>41</v>
      </c>
      <c r="G102" s="108">
        <v>2</v>
      </c>
      <c r="H102" s="124" t="s">
        <v>58</v>
      </c>
      <c r="I102" s="124">
        <f t="shared" si="5"/>
        <v>4</v>
      </c>
      <c r="J102" s="130"/>
      <c r="K102" s="124">
        <f t="shared" si="3"/>
        <v>0</v>
      </c>
      <c r="L102" s="132"/>
    </row>
    <row r="103" spans="2:12" ht="21" customHeight="1" thickBot="1" x14ac:dyDescent="0.4">
      <c r="B103" s="263"/>
      <c r="C103" s="266"/>
      <c r="D103" s="54"/>
      <c r="E103" s="54"/>
      <c r="F103" s="54"/>
      <c r="G103" s="118"/>
      <c r="H103" s="55"/>
      <c r="I103" s="20"/>
      <c r="J103" s="64"/>
      <c r="K103" s="65">
        <f>IF(SUM(K84:K102)&gt;=E84,E84,SUM(K84:K102))</f>
        <v>0</v>
      </c>
      <c r="L103" s="66"/>
    </row>
    <row r="104" spans="2:12" ht="21" customHeight="1" x14ac:dyDescent="0.35">
      <c r="B104" s="263"/>
      <c r="C104" s="266"/>
      <c r="D104" s="268" t="s">
        <v>42</v>
      </c>
      <c r="E104" s="271">
        <v>60</v>
      </c>
      <c r="F104" s="40" t="s">
        <v>43</v>
      </c>
      <c r="G104" s="107">
        <v>4.5</v>
      </c>
      <c r="H104" s="19" t="s">
        <v>59</v>
      </c>
      <c r="I104" s="110">
        <f>G104*3</f>
        <v>13.5</v>
      </c>
      <c r="J104" s="91"/>
      <c r="K104" s="79">
        <f t="shared" si="3"/>
        <v>0</v>
      </c>
      <c r="L104" s="94"/>
    </row>
    <row r="105" spans="2:12" ht="21" customHeight="1" x14ac:dyDescent="0.35">
      <c r="B105" s="264"/>
      <c r="C105" s="267"/>
      <c r="D105" s="273"/>
      <c r="E105" s="274"/>
      <c r="F105" s="42" t="s">
        <v>44</v>
      </c>
      <c r="G105" s="108">
        <v>4</v>
      </c>
      <c r="H105" s="8" t="s">
        <v>59</v>
      </c>
      <c r="I105" s="109">
        <f>G105*3</f>
        <v>12</v>
      </c>
      <c r="J105" s="92"/>
      <c r="K105" s="57">
        <f t="shared" si="3"/>
        <v>0</v>
      </c>
      <c r="L105" s="95"/>
    </row>
    <row r="106" spans="2:12" ht="21" customHeight="1" x14ac:dyDescent="0.35">
      <c r="B106" s="264"/>
      <c r="C106" s="267"/>
      <c r="D106" s="273"/>
      <c r="E106" s="274"/>
      <c r="F106" s="42" t="s">
        <v>60</v>
      </c>
      <c r="G106" s="108">
        <v>2</v>
      </c>
      <c r="H106" s="8" t="s">
        <v>59</v>
      </c>
      <c r="I106" s="109">
        <v>8</v>
      </c>
      <c r="J106" s="92"/>
      <c r="K106" s="57">
        <f t="shared" si="3"/>
        <v>0</v>
      </c>
      <c r="L106" s="95"/>
    </row>
    <row r="107" spans="2:12" ht="21" customHeight="1" x14ac:dyDescent="0.35">
      <c r="B107" s="264"/>
      <c r="C107" s="267"/>
      <c r="D107" s="273"/>
      <c r="E107" s="274"/>
      <c r="F107" s="42" t="s">
        <v>197</v>
      </c>
      <c r="G107" s="108">
        <v>3</v>
      </c>
      <c r="H107" s="8" t="s">
        <v>61</v>
      </c>
      <c r="I107" s="109">
        <v>12</v>
      </c>
      <c r="J107" s="92"/>
      <c r="K107" s="57">
        <f t="shared" si="3"/>
        <v>0</v>
      </c>
      <c r="L107" s="95"/>
    </row>
    <row r="108" spans="2:12" s="114" customFormat="1" ht="21" customHeight="1" x14ac:dyDescent="0.35">
      <c r="B108" s="264"/>
      <c r="C108" s="267"/>
      <c r="D108" s="273"/>
      <c r="E108" s="274"/>
      <c r="F108" s="116" t="s">
        <v>53</v>
      </c>
      <c r="G108" s="108">
        <v>4</v>
      </c>
      <c r="H108" s="119" t="s">
        <v>54</v>
      </c>
      <c r="I108" s="109">
        <v>8</v>
      </c>
      <c r="J108" s="129"/>
      <c r="K108" s="119">
        <f t="shared" si="3"/>
        <v>0</v>
      </c>
      <c r="L108" s="131"/>
    </row>
    <row r="109" spans="2:12" ht="21" customHeight="1" x14ac:dyDescent="0.35">
      <c r="B109" s="264"/>
      <c r="C109" s="267"/>
      <c r="D109" s="273"/>
      <c r="E109" s="274"/>
      <c r="F109" s="42" t="s">
        <v>45</v>
      </c>
      <c r="G109" s="108">
        <v>1</v>
      </c>
      <c r="H109" s="8" t="s">
        <v>59</v>
      </c>
      <c r="I109" s="109">
        <v>3</v>
      </c>
      <c r="J109" s="92"/>
      <c r="K109" s="57">
        <f t="shared" si="3"/>
        <v>0</v>
      </c>
      <c r="L109" s="95"/>
    </row>
    <row r="110" spans="2:12" ht="21" customHeight="1" x14ac:dyDescent="0.35">
      <c r="B110" s="264"/>
      <c r="C110" s="267"/>
      <c r="D110" s="273"/>
      <c r="E110" s="274"/>
      <c r="F110" s="42" t="s">
        <v>46</v>
      </c>
      <c r="G110" s="108">
        <v>6</v>
      </c>
      <c r="H110" s="119" t="s">
        <v>54</v>
      </c>
      <c r="I110" s="109">
        <v>12</v>
      </c>
      <c r="J110" s="92"/>
      <c r="K110" s="57">
        <f t="shared" si="3"/>
        <v>0</v>
      </c>
      <c r="L110" s="95"/>
    </row>
    <row r="111" spans="2:12" ht="21" customHeight="1" thickBot="1" x14ac:dyDescent="0.4">
      <c r="B111" s="264"/>
      <c r="C111" s="267"/>
      <c r="D111" s="273"/>
      <c r="E111" s="274"/>
      <c r="F111" s="42" t="s">
        <v>47</v>
      </c>
      <c r="G111" s="108">
        <v>3</v>
      </c>
      <c r="H111" s="124" t="s">
        <v>54</v>
      </c>
      <c r="I111" s="109">
        <v>6</v>
      </c>
      <c r="J111" s="92"/>
      <c r="K111" s="57">
        <f t="shared" si="3"/>
        <v>0</v>
      </c>
      <c r="L111" s="95"/>
    </row>
    <row r="112" spans="2:12" ht="15" thickBot="1" x14ac:dyDescent="0.4">
      <c r="B112" s="103"/>
      <c r="C112" s="60"/>
      <c r="D112" s="54"/>
      <c r="E112" s="54"/>
      <c r="F112" s="54"/>
      <c r="G112" s="118"/>
      <c r="H112" s="55"/>
      <c r="I112" s="118"/>
      <c r="J112" s="56"/>
      <c r="K112" s="58">
        <f>IF(SUM(K104:K111)&gt;=E104,E104,SUM(K104:K111))</f>
        <v>0</v>
      </c>
      <c r="L112" s="59"/>
    </row>
    <row r="113" spans="2:12" ht="15" thickBot="1" x14ac:dyDescent="0.4">
      <c r="B113" s="86" t="s">
        <v>48</v>
      </c>
      <c r="C113" s="87">
        <v>200</v>
      </c>
      <c r="D113" s="83"/>
      <c r="E113" s="83"/>
      <c r="F113" s="83"/>
      <c r="G113" s="28"/>
      <c r="H113" s="88" t="s">
        <v>24</v>
      </c>
      <c r="I113" s="126"/>
      <c r="J113" s="83"/>
      <c r="K113" s="84">
        <f>IF(SUM(K103+K112)&gt;=C113,C113,SUM(K103+K112))</f>
        <v>0</v>
      </c>
      <c r="L113" s="85"/>
    </row>
    <row r="114" spans="2:12" ht="15" thickBot="1" x14ac:dyDescent="0.4">
      <c r="B114" s="37" t="s">
        <v>49</v>
      </c>
      <c r="C114" s="187">
        <v>100</v>
      </c>
      <c r="D114" s="38"/>
      <c r="E114" s="38"/>
      <c r="F114" s="38"/>
      <c r="G114" s="127"/>
      <c r="H114" s="90" t="s">
        <v>49</v>
      </c>
      <c r="I114" s="128"/>
      <c r="J114" s="89"/>
      <c r="K114" s="233">
        <f>SUM(G118:G120)</f>
        <v>0</v>
      </c>
      <c r="L114" s="39"/>
    </row>
    <row r="116" spans="2:12" x14ac:dyDescent="0.35">
      <c r="B116" s="30"/>
      <c r="C116" s="30"/>
      <c r="D116" s="30"/>
      <c r="E116" s="30"/>
      <c r="F116" s="50"/>
      <c r="G116" s="27"/>
      <c r="H116" s="30"/>
      <c r="J116" s="30"/>
      <c r="K116" s="30"/>
      <c r="L116" s="30"/>
    </row>
    <row r="117" spans="2:12" x14ac:dyDescent="0.35">
      <c r="D117" s="30"/>
      <c r="E117" s="30"/>
      <c r="F117" s="50"/>
      <c r="G117" s="27"/>
    </row>
    <row r="118" spans="2:12" x14ac:dyDescent="0.35">
      <c r="D118" s="50" t="s">
        <v>50</v>
      </c>
      <c r="E118" s="7">
        <v>0.6</v>
      </c>
      <c r="F118" s="186">
        <f>K65*E118</f>
        <v>0</v>
      </c>
      <c r="G118" s="186">
        <f>K65*$E$118</f>
        <v>0</v>
      </c>
    </row>
    <row r="119" spans="2:12" x14ac:dyDescent="0.35">
      <c r="D119" s="50" t="s">
        <v>51</v>
      </c>
      <c r="E119" s="7">
        <v>0.3</v>
      </c>
      <c r="F119" s="186">
        <f>K83*E119</f>
        <v>0</v>
      </c>
      <c r="G119" s="186">
        <f>K83*$E$119</f>
        <v>0</v>
      </c>
    </row>
    <row r="120" spans="2:12" x14ac:dyDescent="0.35">
      <c r="D120" s="50" t="s">
        <v>52</v>
      </c>
      <c r="E120" s="7">
        <v>0.1</v>
      </c>
      <c r="F120" s="186">
        <f>K113*$E$120</f>
        <v>0</v>
      </c>
      <c r="G120" s="186">
        <f>K113*$E$120</f>
        <v>0</v>
      </c>
    </row>
    <row r="121" spans="2:12" x14ac:dyDescent="0.35">
      <c r="D121" s="50"/>
      <c r="E121" s="51">
        <v>100</v>
      </c>
      <c r="F121" s="50"/>
      <c r="G121" s="27"/>
    </row>
    <row r="122" spans="2:12" x14ac:dyDescent="0.35">
      <c r="D122" s="50"/>
      <c r="E122" s="50"/>
      <c r="F122" s="50"/>
      <c r="G122" s="27"/>
    </row>
  </sheetData>
  <sheetProtection password="8166" sheet="1" objects="1" scenarios="1"/>
  <mergeCells count="41">
    <mergeCell ref="B66:B82"/>
    <mergeCell ref="C66:C82"/>
    <mergeCell ref="D66:D73"/>
    <mergeCell ref="E66:E73"/>
    <mergeCell ref="D75:D76"/>
    <mergeCell ref="E75:E76"/>
    <mergeCell ref="D78:D81"/>
    <mergeCell ref="E78:E81"/>
    <mergeCell ref="B84:B111"/>
    <mergeCell ref="C84:C111"/>
    <mergeCell ref="D84:D102"/>
    <mergeCell ref="E84:E102"/>
    <mergeCell ref="D104:D111"/>
    <mergeCell ref="E104:E111"/>
    <mergeCell ref="J7:L7"/>
    <mergeCell ref="J8:L8"/>
    <mergeCell ref="E57:E60"/>
    <mergeCell ref="D39:D47"/>
    <mergeCell ref="E39:E47"/>
    <mergeCell ref="E49:E55"/>
    <mergeCell ref="D57:D60"/>
    <mergeCell ref="G9:I9"/>
    <mergeCell ref="D21:D23"/>
    <mergeCell ref="D49:D55"/>
    <mergeCell ref="E21:E23"/>
    <mergeCell ref="D25:D37"/>
    <mergeCell ref="E25:E37"/>
    <mergeCell ref="D16:D19"/>
    <mergeCell ref="D11:D14"/>
    <mergeCell ref="E11:E14"/>
    <mergeCell ref="B2:H2"/>
    <mergeCell ref="B3:H3"/>
    <mergeCell ref="B4:H4"/>
    <mergeCell ref="B5:H5"/>
    <mergeCell ref="B6:H6"/>
    <mergeCell ref="B11:B64"/>
    <mergeCell ref="C11:C64"/>
    <mergeCell ref="F21:F22"/>
    <mergeCell ref="D62:D63"/>
    <mergeCell ref="E62:E63"/>
    <mergeCell ref="E16:E19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  <rowBreaks count="2" manualBreakCount="2">
    <brk id="65" max="8" man="1"/>
    <brk id="83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J62"/>
  <sheetViews>
    <sheetView topLeftCell="A6" zoomScale="75" zoomScaleNormal="75" workbookViewId="0">
      <selection activeCell="F10" sqref="F10:F41"/>
    </sheetView>
  </sheetViews>
  <sheetFormatPr defaultRowHeight="14.5" x14ac:dyDescent="0.35"/>
  <cols>
    <col min="1" max="1" width="8.7265625" style="114"/>
    <col min="2" max="2" width="79.54296875" style="114" bestFit="1" customWidth="1"/>
    <col min="3" max="3" width="12.54296875" style="191" bestFit="1" customWidth="1"/>
    <col min="4" max="4" width="16.26953125" style="191" customWidth="1"/>
    <col min="5" max="9" width="17.81640625" style="191" customWidth="1"/>
    <col min="10" max="10" width="18.1796875" style="114" customWidth="1"/>
    <col min="11" max="257" width="8.7265625" style="114"/>
    <col min="258" max="258" width="79.54296875" style="114" bestFit="1" customWidth="1"/>
    <col min="259" max="259" width="12.54296875" style="114" bestFit="1" customWidth="1"/>
    <col min="260" max="260" width="16.26953125" style="114" customWidth="1"/>
    <col min="261" max="265" width="17.81640625" style="114" customWidth="1"/>
    <col min="266" max="266" width="18.1796875" style="114" customWidth="1"/>
    <col min="267" max="513" width="8.7265625" style="114"/>
    <col min="514" max="514" width="79.54296875" style="114" bestFit="1" customWidth="1"/>
    <col min="515" max="515" width="12.54296875" style="114" bestFit="1" customWidth="1"/>
    <col min="516" max="516" width="16.26953125" style="114" customWidth="1"/>
    <col min="517" max="521" width="17.81640625" style="114" customWidth="1"/>
    <col min="522" max="522" width="18.1796875" style="114" customWidth="1"/>
    <col min="523" max="769" width="8.7265625" style="114"/>
    <col min="770" max="770" width="79.54296875" style="114" bestFit="1" customWidth="1"/>
    <col min="771" max="771" width="12.54296875" style="114" bestFit="1" customWidth="1"/>
    <col min="772" max="772" width="16.26953125" style="114" customWidth="1"/>
    <col min="773" max="777" width="17.81640625" style="114" customWidth="1"/>
    <col min="778" max="778" width="18.1796875" style="114" customWidth="1"/>
    <col min="779" max="1025" width="8.7265625" style="114"/>
    <col min="1026" max="1026" width="79.54296875" style="114" bestFit="1" customWidth="1"/>
    <col min="1027" max="1027" width="12.54296875" style="114" bestFit="1" customWidth="1"/>
    <col min="1028" max="1028" width="16.26953125" style="114" customWidth="1"/>
    <col min="1029" max="1033" width="17.81640625" style="114" customWidth="1"/>
    <col min="1034" max="1034" width="18.1796875" style="114" customWidth="1"/>
    <col min="1035" max="1281" width="8.7265625" style="114"/>
    <col min="1282" max="1282" width="79.54296875" style="114" bestFit="1" customWidth="1"/>
    <col min="1283" max="1283" width="12.54296875" style="114" bestFit="1" customWidth="1"/>
    <col min="1284" max="1284" width="16.26953125" style="114" customWidth="1"/>
    <col min="1285" max="1289" width="17.81640625" style="114" customWidth="1"/>
    <col min="1290" max="1290" width="18.1796875" style="114" customWidth="1"/>
    <col min="1291" max="1537" width="8.7265625" style="114"/>
    <col min="1538" max="1538" width="79.54296875" style="114" bestFit="1" customWidth="1"/>
    <col min="1539" max="1539" width="12.54296875" style="114" bestFit="1" customWidth="1"/>
    <col min="1540" max="1540" width="16.26953125" style="114" customWidth="1"/>
    <col min="1541" max="1545" width="17.81640625" style="114" customWidth="1"/>
    <col min="1546" max="1546" width="18.1796875" style="114" customWidth="1"/>
    <col min="1547" max="1793" width="8.7265625" style="114"/>
    <col min="1794" max="1794" width="79.54296875" style="114" bestFit="1" customWidth="1"/>
    <col min="1795" max="1795" width="12.54296875" style="114" bestFit="1" customWidth="1"/>
    <col min="1796" max="1796" width="16.26953125" style="114" customWidth="1"/>
    <col min="1797" max="1801" width="17.81640625" style="114" customWidth="1"/>
    <col min="1802" max="1802" width="18.1796875" style="114" customWidth="1"/>
    <col min="1803" max="2049" width="8.7265625" style="114"/>
    <col min="2050" max="2050" width="79.54296875" style="114" bestFit="1" customWidth="1"/>
    <col min="2051" max="2051" width="12.54296875" style="114" bestFit="1" customWidth="1"/>
    <col min="2052" max="2052" width="16.26953125" style="114" customWidth="1"/>
    <col min="2053" max="2057" width="17.81640625" style="114" customWidth="1"/>
    <col min="2058" max="2058" width="18.1796875" style="114" customWidth="1"/>
    <col min="2059" max="2305" width="8.7265625" style="114"/>
    <col min="2306" max="2306" width="79.54296875" style="114" bestFit="1" customWidth="1"/>
    <col min="2307" max="2307" width="12.54296875" style="114" bestFit="1" customWidth="1"/>
    <col min="2308" max="2308" width="16.26953125" style="114" customWidth="1"/>
    <col min="2309" max="2313" width="17.81640625" style="114" customWidth="1"/>
    <col min="2314" max="2314" width="18.1796875" style="114" customWidth="1"/>
    <col min="2315" max="2561" width="8.7265625" style="114"/>
    <col min="2562" max="2562" width="79.54296875" style="114" bestFit="1" customWidth="1"/>
    <col min="2563" max="2563" width="12.54296875" style="114" bestFit="1" customWidth="1"/>
    <col min="2564" max="2564" width="16.26953125" style="114" customWidth="1"/>
    <col min="2565" max="2569" width="17.81640625" style="114" customWidth="1"/>
    <col min="2570" max="2570" width="18.1796875" style="114" customWidth="1"/>
    <col min="2571" max="2817" width="8.7265625" style="114"/>
    <col min="2818" max="2818" width="79.54296875" style="114" bestFit="1" customWidth="1"/>
    <col min="2819" max="2819" width="12.54296875" style="114" bestFit="1" customWidth="1"/>
    <col min="2820" max="2820" width="16.26953125" style="114" customWidth="1"/>
    <col min="2821" max="2825" width="17.81640625" style="114" customWidth="1"/>
    <col min="2826" max="2826" width="18.1796875" style="114" customWidth="1"/>
    <col min="2827" max="3073" width="8.7265625" style="114"/>
    <col min="3074" max="3074" width="79.54296875" style="114" bestFit="1" customWidth="1"/>
    <col min="3075" max="3075" width="12.54296875" style="114" bestFit="1" customWidth="1"/>
    <col min="3076" max="3076" width="16.26953125" style="114" customWidth="1"/>
    <col min="3077" max="3081" width="17.81640625" style="114" customWidth="1"/>
    <col min="3082" max="3082" width="18.1796875" style="114" customWidth="1"/>
    <col min="3083" max="3329" width="8.7265625" style="114"/>
    <col min="3330" max="3330" width="79.54296875" style="114" bestFit="1" customWidth="1"/>
    <col min="3331" max="3331" width="12.54296875" style="114" bestFit="1" customWidth="1"/>
    <col min="3332" max="3332" width="16.26953125" style="114" customWidth="1"/>
    <col min="3333" max="3337" width="17.81640625" style="114" customWidth="1"/>
    <col min="3338" max="3338" width="18.1796875" style="114" customWidth="1"/>
    <col min="3339" max="3585" width="8.7265625" style="114"/>
    <col min="3586" max="3586" width="79.54296875" style="114" bestFit="1" customWidth="1"/>
    <col min="3587" max="3587" width="12.54296875" style="114" bestFit="1" customWidth="1"/>
    <col min="3588" max="3588" width="16.26953125" style="114" customWidth="1"/>
    <col min="3589" max="3593" width="17.81640625" style="114" customWidth="1"/>
    <col min="3594" max="3594" width="18.1796875" style="114" customWidth="1"/>
    <col min="3595" max="3841" width="8.7265625" style="114"/>
    <col min="3842" max="3842" width="79.54296875" style="114" bestFit="1" customWidth="1"/>
    <col min="3843" max="3843" width="12.54296875" style="114" bestFit="1" customWidth="1"/>
    <col min="3844" max="3844" width="16.26953125" style="114" customWidth="1"/>
    <col min="3845" max="3849" width="17.81640625" style="114" customWidth="1"/>
    <col min="3850" max="3850" width="18.1796875" style="114" customWidth="1"/>
    <col min="3851" max="4097" width="8.7265625" style="114"/>
    <col min="4098" max="4098" width="79.54296875" style="114" bestFit="1" customWidth="1"/>
    <col min="4099" max="4099" width="12.54296875" style="114" bestFit="1" customWidth="1"/>
    <col min="4100" max="4100" width="16.26953125" style="114" customWidth="1"/>
    <col min="4101" max="4105" width="17.81640625" style="114" customWidth="1"/>
    <col min="4106" max="4106" width="18.1796875" style="114" customWidth="1"/>
    <col min="4107" max="4353" width="8.7265625" style="114"/>
    <col min="4354" max="4354" width="79.54296875" style="114" bestFit="1" customWidth="1"/>
    <col min="4355" max="4355" width="12.54296875" style="114" bestFit="1" customWidth="1"/>
    <col min="4356" max="4356" width="16.26953125" style="114" customWidth="1"/>
    <col min="4357" max="4361" width="17.81640625" style="114" customWidth="1"/>
    <col min="4362" max="4362" width="18.1796875" style="114" customWidth="1"/>
    <col min="4363" max="4609" width="8.7265625" style="114"/>
    <col min="4610" max="4610" width="79.54296875" style="114" bestFit="1" customWidth="1"/>
    <col min="4611" max="4611" width="12.54296875" style="114" bestFit="1" customWidth="1"/>
    <col min="4612" max="4612" width="16.26953125" style="114" customWidth="1"/>
    <col min="4613" max="4617" width="17.81640625" style="114" customWidth="1"/>
    <col min="4618" max="4618" width="18.1796875" style="114" customWidth="1"/>
    <col min="4619" max="4865" width="8.7265625" style="114"/>
    <col min="4866" max="4866" width="79.54296875" style="114" bestFit="1" customWidth="1"/>
    <col min="4867" max="4867" width="12.54296875" style="114" bestFit="1" customWidth="1"/>
    <col min="4868" max="4868" width="16.26953125" style="114" customWidth="1"/>
    <col min="4869" max="4873" width="17.81640625" style="114" customWidth="1"/>
    <col min="4874" max="4874" width="18.1796875" style="114" customWidth="1"/>
    <col min="4875" max="5121" width="8.7265625" style="114"/>
    <col min="5122" max="5122" width="79.54296875" style="114" bestFit="1" customWidth="1"/>
    <col min="5123" max="5123" width="12.54296875" style="114" bestFit="1" customWidth="1"/>
    <col min="5124" max="5124" width="16.26953125" style="114" customWidth="1"/>
    <col min="5125" max="5129" width="17.81640625" style="114" customWidth="1"/>
    <col min="5130" max="5130" width="18.1796875" style="114" customWidth="1"/>
    <col min="5131" max="5377" width="8.7265625" style="114"/>
    <col min="5378" max="5378" width="79.54296875" style="114" bestFit="1" customWidth="1"/>
    <col min="5379" max="5379" width="12.54296875" style="114" bestFit="1" customWidth="1"/>
    <col min="5380" max="5380" width="16.26953125" style="114" customWidth="1"/>
    <col min="5381" max="5385" width="17.81640625" style="114" customWidth="1"/>
    <col min="5386" max="5386" width="18.1796875" style="114" customWidth="1"/>
    <col min="5387" max="5633" width="8.7265625" style="114"/>
    <col min="5634" max="5634" width="79.54296875" style="114" bestFit="1" customWidth="1"/>
    <col min="5635" max="5635" width="12.54296875" style="114" bestFit="1" customWidth="1"/>
    <col min="5636" max="5636" width="16.26953125" style="114" customWidth="1"/>
    <col min="5637" max="5641" width="17.81640625" style="114" customWidth="1"/>
    <col min="5642" max="5642" width="18.1796875" style="114" customWidth="1"/>
    <col min="5643" max="5889" width="8.7265625" style="114"/>
    <col min="5890" max="5890" width="79.54296875" style="114" bestFit="1" customWidth="1"/>
    <col min="5891" max="5891" width="12.54296875" style="114" bestFit="1" customWidth="1"/>
    <col min="5892" max="5892" width="16.26953125" style="114" customWidth="1"/>
    <col min="5893" max="5897" width="17.81640625" style="114" customWidth="1"/>
    <col min="5898" max="5898" width="18.1796875" style="114" customWidth="1"/>
    <col min="5899" max="6145" width="8.7265625" style="114"/>
    <col min="6146" max="6146" width="79.54296875" style="114" bestFit="1" customWidth="1"/>
    <col min="6147" max="6147" width="12.54296875" style="114" bestFit="1" customWidth="1"/>
    <col min="6148" max="6148" width="16.26953125" style="114" customWidth="1"/>
    <col min="6149" max="6153" width="17.81640625" style="114" customWidth="1"/>
    <col min="6154" max="6154" width="18.1796875" style="114" customWidth="1"/>
    <col min="6155" max="6401" width="8.7265625" style="114"/>
    <col min="6402" max="6402" width="79.54296875" style="114" bestFit="1" customWidth="1"/>
    <col min="6403" max="6403" width="12.54296875" style="114" bestFit="1" customWidth="1"/>
    <col min="6404" max="6404" width="16.26953125" style="114" customWidth="1"/>
    <col min="6405" max="6409" width="17.81640625" style="114" customWidth="1"/>
    <col min="6410" max="6410" width="18.1796875" style="114" customWidth="1"/>
    <col min="6411" max="6657" width="8.7265625" style="114"/>
    <col min="6658" max="6658" width="79.54296875" style="114" bestFit="1" customWidth="1"/>
    <col min="6659" max="6659" width="12.54296875" style="114" bestFit="1" customWidth="1"/>
    <col min="6660" max="6660" width="16.26953125" style="114" customWidth="1"/>
    <col min="6661" max="6665" width="17.81640625" style="114" customWidth="1"/>
    <col min="6666" max="6666" width="18.1796875" style="114" customWidth="1"/>
    <col min="6667" max="6913" width="8.7265625" style="114"/>
    <col min="6914" max="6914" width="79.54296875" style="114" bestFit="1" customWidth="1"/>
    <col min="6915" max="6915" width="12.54296875" style="114" bestFit="1" customWidth="1"/>
    <col min="6916" max="6916" width="16.26953125" style="114" customWidth="1"/>
    <col min="6917" max="6921" width="17.81640625" style="114" customWidth="1"/>
    <col min="6922" max="6922" width="18.1796875" style="114" customWidth="1"/>
    <col min="6923" max="7169" width="8.7265625" style="114"/>
    <col min="7170" max="7170" width="79.54296875" style="114" bestFit="1" customWidth="1"/>
    <col min="7171" max="7171" width="12.54296875" style="114" bestFit="1" customWidth="1"/>
    <col min="7172" max="7172" width="16.26953125" style="114" customWidth="1"/>
    <col min="7173" max="7177" width="17.81640625" style="114" customWidth="1"/>
    <col min="7178" max="7178" width="18.1796875" style="114" customWidth="1"/>
    <col min="7179" max="7425" width="8.7265625" style="114"/>
    <col min="7426" max="7426" width="79.54296875" style="114" bestFit="1" customWidth="1"/>
    <col min="7427" max="7427" width="12.54296875" style="114" bestFit="1" customWidth="1"/>
    <col min="7428" max="7428" width="16.26953125" style="114" customWidth="1"/>
    <col min="7429" max="7433" width="17.81640625" style="114" customWidth="1"/>
    <col min="7434" max="7434" width="18.1796875" style="114" customWidth="1"/>
    <col min="7435" max="7681" width="8.7265625" style="114"/>
    <col min="7682" max="7682" width="79.54296875" style="114" bestFit="1" customWidth="1"/>
    <col min="7683" max="7683" width="12.54296875" style="114" bestFit="1" customWidth="1"/>
    <col min="7684" max="7684" width="16.26953125" style="114" customWidth="1"/>
    <col min="7685" max="7689" width="17.81640625" style="114" customWidth="1"/>
    <col min="7690" max="7690" width="18.1796875" style="114" customWidth="1"/>
    <col min="7691" max="7937" width="8.7265625" style="114"/>
    <col min="7938" max="7938" width="79.54296875" style="114" bestFit="1" customWidth="1"/>
    <col min="7939" max="7939" width="12.54296875" style="114" bestFit="1" customWidth="1"/>
    <col min="7940" max="7940" width="16.26953125" style="114" customWidth="1"/>
    <col min="7941" max="7945" width="17.81640625" style="114" customWidth="1"/>
    <col min="7946" max="7946" width="18.1796875" style="114" customWidth="1"/>
    <col min="7947" max="8193" width="8.7265625" style="114"/>
    <col min="8194" max="8194" width="79.54296875" style="114" bestFit="1" customWidth="1"/>
    <col min="8195" max="8195" width="12.54296875" style="114" bestFit="1" customWidth="1"/>
    <col min="8196" max="8196" width="16.26953125" style="114" customWidth="1"/>
    <col min="8197" max="8201" width="17.81640625" style="114" customWidth="1"/>
    <col min="8202" max="8202" width="18.1796875" style="114" customWidth="1"/>
    <col min="8203" max="8449" width="8.7265625" style="114"/>
    <col min="8450" max="8450" width="79.54296875" style="114" bestFit="1" customWidth="1"/>
    <col min="8451" max="8451" width="12.54296875" style="114" bestFit="1" customWidth="1"/>
    <col min="8452" max="8452" width="16.26953125" style="114" customWidth="1"/>
    <col min="8453" max="8457" width="17.81640625" style="114" customWidth="1"/>
    <col min="8458" max="8458" width="18.1796875" style="114" customWidth="1"/>
    <col min="8459" max="8705" width="8.7265625" style="114"/>
    <col min="8706" max="8706" width="79.54296875" style="114" bestFit="1" customWidth="1"/>
    <col min="8707" max="8707" width="12.54296875" style="114" bestFit="1" customWidth="1"/>
    <col min="8708" max="8708" width="16.26953125" style="114" customWidth="1"/>
    <col min="8709" max="8713" width="17.81640625" style="114" customWidth="1"/>
    <col min="8714" max="8714" width="18.1796875" style="114" customWidth="1"/>
    <col min="8715" max="8961" width="8.7265625" style="114"/>
    <col min="8962" max="8962" width="79.54296875" style="114" bestFit="1" customWidth="1"/>
    <col min="8963" max="8963" width="12.54296875" style="114" bestFit="1" customWidth="1"/>
    <col min="8964" max="8964" width="16.26953125" style="114" customWidth="1"/>
    <col min="8965" max="8969" width="17.81640625" style="114" customWidth="1"/>
    <col min="8970" max="8970" width="18.1796875" style="114" customWidth="1"/>
    <col min="8971" max="9217" width="8.7265625" style="114"/>
    <col min="9218" max="9218" width="79.54296875" style="114" bestFit="1" customWidth="1"/>
    <col min="9219" max="9219" width="12.54296875" style="114" bestFit="1" customWidth="1"/>
    <col min="9220" max="9220" width="16.26953125" style="114" customWidth="1"/>
    <col min="9221" max="9225" width="17.81640625" style="114" customWidth="1"/>
    <col min="9226" max="9226" width="18.1796875" style="114" customWidth="1"/>
    <col min="9227" max="9473" width="8.7265625" style="114"/>
    <col min="9474" max="9474" width="79.54296875" style="114" bestFit="1" customWidth="1"/>
    <col min="9475" max="9475" width="12.54296875" style="114" bestFit="1" customWidth="1"/>
    <col min="9476" max="9476" width="16.26953125" style="114" customWidth="1"/>
    <col min="9477" max="9481" width="17.81640625" style="114" customWidth="1"/>
    <col min="9482" max="9482" width="18.1796875" style="114" customWidth="1"/>
    <col min="9483" max="9729" width="8.7265625" style="114"/>
    <col min="9730" max="9730" width="79.54296875" style="114" bestFit="1" customWidth="1"/>
    <col min="9731" max="9731" width="12.54296875" style="114" bestFit="1" customWidth="1"/>
    <col min="9732" max="9732" width="16.26953125" style="114" customWidth="1"/>
    <col min="9733" max="9737" width="17.81640625" style="114" customWidth="1"/>
    <col min="9738" max="9738" width="18.1796875" style="114" customWidth="1"/>
    <col min="9739" max="9985" width="8.7265625" style="114"/>
    <col min="9986" max="9986" width="79.54296875" style="114" bestFit="1" customWidth="1"/>
    <col min="9987" max="9987" width="12.54296875" style="114" bestFit="1" customWidth="1"/>
    <col min="9988" max="9988" width="16.26953125" style="114" customWidth="1"/>
    <col min="9989" max="9993" width="17.81640625" style="114" customWidth="1"/>
    <col min="9994" max="9994" width="18.1796875" style="114" customWidth="1"/>
    <col min="9995" max="10241" width="8.7265625" style="114"/>
    <col min="10242" max="10242" width="79.54296875" style="114" bestFit="1" customWidth="1"/>
    <col min="10243" max="10243" width="12.54296875" style="114" bestFit="1" customWidth="1"/>
    <col min="10244" max="10244" width="16.26953125" style="114" customWidth="1"/>
    <col min="10245" max="10249" width="17.81640625" style="114" customWidth="1"/>
    <col min="10250" max="10250" width="18.1796875" style="114" customWidth="1"/>
    <col min="10251" max="10497" width="8.7265625" style="114"/>
    <col min="10498" max="10498" width="79.54296875" style="114" bestFit="1" customWidth="1"/>
    <col min="10499" max="10499" width="12.54296875" style="114" bestFit="1" customWidth="1"/>
    <col min="10500" max="10500" width="16.26953125" style="114" customWidth="1"/>
    <col min="10501" max="10505" width="17.81640625" style="114" customWidth="1"/>
    <col min="10506" max="10506" width="18.1796875" style="114" customWidth="1"/>
    <col min="10507" max="10753" width="8.7265625" style="114"/>
    <col min="10754" max="10754" width="79.54296875" style="114" bestFit="1" customWidth="1"/>
    <col min="10755" max="10755" width="12.54296875" style="114" bestFit="1" customWidth="1"/>
    <col min="10756" max="10756" width="16.26953125" style="114" customWidth="1"/>
    <col min="10757" max="10761" width="17.81640625" style="114" customWidth="1"/>
    <col min="10762" max="10762" width="18.1796875" style="114" customWidth="1"/>
    <col min="10763" max="11009" width="8.7265625" style="114"/>
    <col min="11010" max="11010" width="79.54296875" style="114" bestFit="1" customWidth="1"/>
    <col min="11011" max="11011" width="12.54296875" style="114" bestFit="1" customWidth="1"/>
    <col min="11012" max="11012" width="16.26953125" style="114" customWidth="1"/>
    <col min="11013" max="11017" width="17.81640625" style="114" customWidth="1"/>
    <col min="11018" max="11018" width="18.1796875" style="114" customWidth="1"/>
    <col min="11019" max="11265" width="8.7265625" style="114"/>
    <col min="11266" max="11266" width="79.54296875" style="114" bestFit="1" customWidth="1"/>
    <col min="11267" max="11267" width="12.54296875" style="114" bestFit="1" customWidth="1"/>
    <col min="11268" max="11268" width="16.26953125" style="114" customWidth="1"/>
    <col min="11269" max="11273" width="17.81640625" style="114" customWidth="1"/>
    <col min="11274" max="11274" width="18.1796875" style="114" customWidth="1"/>
    <col min="11275" max="11521" width="8.7265625" style="114"/>
    <col min="11522" max="11522" width="79.54296875" style="114" bestFit="1" customWidth="1"/>
    <col min="11523" max="11523" width="12.54296875" style="114" bestFit="1" customWidth="1"/>
    <col min="11524" max="11524" width="16.26953125" style="114" customWidth="1"/>
    <col min="11525" max="11529" width="17.81640625" style="114" customWidth="1"/>
    <col min="11530" max="11530" width="18.1796875" style="114" customWidth="1"/>
    <col min="11531" max="11777" width="8.7265625" style="114"/>
    <col min="11778" max="11778" width="79.54296875" style="114" bestFit="1" customWidth="1"/>
    <col min="11779" max="11779" width="12.54296875" style="114" bestFit="1" customWidth="1"/>
    <col min="11780" max="11780" width="16.26953125" style="114" customWidth="1"/>
    <col min="11781" max="11785" width="17.81640625" style="114" customWidth="1"/>
    <col min="11786" max="11786" width="18.1796875" style="114" customWidth="1"/>
    <col min="11787" max="12033" width="8.7265625" style="114"/>
    <col min="12034" max="12034" width="79.54296875" style="114" bestFit="1" customWidth="1"/>
    <col min="12035" max="12035" width="12.54296875" style="114" bestFit="1" customWidth="1"/>
    <col min="12036" max="12036" width="16.26953125" style="114" customWidth="1"/>
    <col min="12037" max="12041" width="17.81640625" style="114" customWidth="1"/>
    <col min="12042" max="12042" width="18.1796875" style="114" customWidth="1"/>
    <col min="12043" max="12289" width="8.7265625" style="114"/>
    <col min="12290" max="12290" width="79.54296875" style="114" bestFit="1" customWidth="1"/>
    <col min="12291" max="12291" width="12.54296875" style="114" bestFit="1" customWidth="1"/>
    <col min="12292" max="12292" width="16.26953125" style="114" customWidth="1"/>
    <col min="12293" max="12297" width="17.81640625" style="114" customWidth="1"/>
    <col min="12298" max="12298" width="18.1796875" style="114" customWidth="1"/>
    <col min="12299" max="12545" width="8.7265625" style="114"/>
    <col min="12546" max="12546" width="79.54296875" style="114" bestFit="1" customWidth="1"/>
    <col min="12547" max="12547" width="12.54296875" style="114" bestFit="1" customWidth="1"/>
    <col min="12548" max="12548" width="16.26953125" style="114" customWidth="1"/>
    <col min="12549" max="12553" width="17.81640625" style="114" customWidth="1"/>
    <col min="12554" max="12554" width="18.1796875" style="114" customWidth="1"/>
    <col min="12555" max="12801" width="8.7265625" style="114"/>
    <col min="12802" max="12802" width="79.54296875" style="114" bestFit="1" customWidth="1"/>
    <col min="12803" max="12803" width="12.54296875" style="114" bestFit="1" customWidth="1"/>
    <col min="12804" max="12804" width="16.26953125" style="114" customWidth="1"/>
    <col min="12805" max="12809" width="17.81640625" style="114" customWidth="1"/>
    <col min="12810" max="12810" width="18.1796875" style="114" customWidth="1"/>
    <col min="12811" max="13057" width="8.7265625" style="114"/>
    <col min="13058" max="13058" width="79.54296875" style="114" bestFit="1" customWidth="1"/>
    <col min="13059" max="13059" width="12.54296875" style="114" bestFit="1" customWidth="1"/>
    <col min="13060" max="13060" width="16.26953125" style="114" customWidth="1"/>
    <col min="13061" max="13065" width="17.81640625" style="114" customWidth="1"/>
    <col min="13066" max="13066" width="18.1796875" style="114" customWidth="1"/>
    <col min="13067" max="13313" width="8.7265625" style="114"/>
    <col min="13314" max="13314" width="79.54296875" style="114" bestFit="1" customWidth="1"/>
    <col min="13315" max="13315" width="12.54296875" style="114" bestFit="1" customWidth="1"/>
    <col min="13316" max="13316" width="16.26953125" style="114" customWidth="1"/>
    <col min="13317" max="13321" width="17.81640625" style="114" customWidth="1"/>
    <col min="13322" max="13322" width="18.1796875" style="114" customWidth="1"/>
    <col min="13323" max="13569" width="8.7265625" style="114"/>
    <col min="13570" max="13570" width="79.54296875" style="114" bestFit="1" customWidth="1"/>
    <col min="13571" max="13571" width="12.54296875" style="114" bestFit="1" customWidth="1"/>
    <col min="13572" max="13572" width="16.26953125" style="114" customWidth="1"/>
    <col min="13573" max="13577" width="17.81640625" style="114" customWidth="1"/>
    <col min="13578" max="13578" width="18.1796875" style="114" customWidth="1"/>
    <col min="13579" max="13825" width="8.7265625" style="114"/>
    <col min="13826" max="13826" width="79.54296875" style="114" bestFit="1" customWidth="1"/>
    <col min="13827" max="13827" width="12.54296875" style="114" bestFit="1" customWidth="1"/>
    <col min="13828" max="13828" width="16.26953125" style="114" customWidth="1"/>
    <col min="13829" max="13833" width="17.81640625" style="114" customWidth="1"/>
    <col min="13834" max="13834" width="18.1796875" style="114" customWidth="1"/>
    <col min="13835" max="14081" width="8.7265625" style="114"/>
    <col min="14082" max="14082" width="79.54296875" style="114" bestFit="1" customWidth="1"/>
    <col min="14083" max="14083" width="12.54296875" style="114" bestFit="1" customWidth="1"/>
    <col min="14084" max="14084" width="16.26953125" style="114" customWidth="1"/>
    <col min="14085" max="14089" width="17.81640625" style="114" customWidth="1"/>
    <col min="14090" max="14090" width="18.1796875" style="114" customWidth="1"/>
    <col min="14091" max="14337" width="8.7265625" style="114"/>
    <col min="14338" max="14338" width="79.54296875" style="114" bestFit="1" customWidth="1"/>
    <col min="14339" max="14339" width="12.54296875" style="114" bestFit="1" customWidth="1"/>
    <col min="14340" max="14340" width="16.26953125" style="114" customWidth="1"/>
    <col min="14341" max="14345" width="17.81640625" style="114" customWidth="1"/>
    <col min="14346" max="14346" width="18.1796875" style="114" customWidth="1"/>
    <col min="14347" max="14593" width="8.7265625" style="114"/>
    <col min="14594" max="14594" width="79.54296875" style="114" bestFit="1" customWidth="1"/>
    <col min="14595" max="14595" width="12.54296875" style="114" bestFit="1" customWidth="1"/>
    <col min="14596" max="14596" width="16.26953125" style="114" customWidth="1"/>
    <col min="14597" max="14601" width="17.81640625" style="114" customWidth="1"/>
    <col min="14602" max="14602" width="18.1796875" style="114" customWidth="1"/>
    <col min="14603" max="14849" width="8.7265625" style="114"/>
    <col min="14850" max="14850" width="79.54296875" style="114" bestFit="1" customWidth="1"/>
    <col min="14851" max="14851" width="12.54296875" style="114" bestFit="1" customWidth="1"/>
    <col min="14852" max="14852" width="16.26953125" style="114" customWidth="1"/>
    <col min="14853" max="14857" width="17.81640625" style="114" customWidth="1"/>
    <col min="14858" max="14858" width="18.1796875" style="114" customWidth="1"/>
    <col min="14859" max="15105" width="8.7265625" style="114"/>
    <col min="15106" max="15106" width="79.54296875" style="114" bestFit="1" customWidth="1"/>
    <col min="15107" max="15107" width="12.54296875" style="114" bestFit="1" customWidth="1"/>
    <col min="15108" max="15108" width="16.26953125" style="114" customWidth="1"/>
    <col min="15109" max="15113" width="17.81640625" style="114" customWidth="1"/>
    <col min="15114" max="15114" width="18.1796875" style="114" customWidth="1"/>
    <col min="15115" max="15361" width="8.7265625" style="114"/>
    <col min="15362" max="15362" width="79.54296875" style="114" bestFit="1" customWidth="1"/>
    <col min="15363" max="15363" width="12.54296875" style="114" bestFit="1" customWidth="1"/>
    <col min="15364" max="15364" width="16.26953125" style="114" customWidth="1"/>
    <col min="15365" max="15369" width="17.81640625" style="114" customWidth="1"/>
    <col min="15370" max="15370" width="18.1796875" style="114" customWidth="1"/>
    <col min="15371" max="15617" width="8.7265625" style="114"/>
    <col min="15618" max="15618" width="79.54296875" style="114" bestFit="1" customWidth="1"/>
    <col min="15619" max="15619" width="12.54296875" style="114" bestFit="1" customWidth="1"/>
    <col min="15620" max="15620" width="16.26953125" style="114" customWidth="1"/>
    <col min="15621" max="15625" width="17.81640625" style="114" customWidth="1"/>
    <col min="15626" max="15626" width="18.1796875" style="114" customWidth="1"/>
    <col min="15627" max="15873" width="8.7265625" style="114"/>
    <col min="15874" max="15874" width="79.54296875" style="114" bestFit="1" customWidth="1"/>
    <col min="15875" max="15875" width="12.54296875" style="114" bestFit="1" customWidth="1"/>
    <col min="15876" max="15876" width="16.26953125" style="114" customWidth="1"/>
    <col min="15877" max="15881" width="17.81640625" style="114" customWidth="1"/>
    <col min="15882" max="15882" width="18.1796875" style="114" customWidth="1"/>
    <col min="15883" max="16129" width="8.7265625" style="114"/>
    <col min="16130" max="16130" width="79.54296875" style="114" bestFit="1" customWidth="1"/>
    <col min="16131" max="16131" width="12.54296875" style="114" bestFit="1" customWidth="1"/>
    <col min="16132" max="16132" width="16.26953125" style="114" customWidth="1"/>
    <col min="16133" max="16137" width="17.81640625" style="114" customWidth="1"/>
    <col min="16138" max="16138" width="18.1796875" style="114" customWidth="1"/>
    <col min="16139" max="16384" width="8.7265625" style="114"/>
  </cols>
  <sheetData>
    <row r="1" spans="1:10" ht="28.5" x14ac:dyDescent="0.65">
      <c r="E1" s="192"/>
      <c r="F1" s="192"/>
      <c r="G1" s="192"/>
      <c r="H1" s="192"/>
      <c r="I1" s="192"/>
    </row>
    <row r="2" spans="1:10" ht="26" x14ac:dyDescent="0.35">
      <c r="A2" s="193" t="s">
        <v>193</v>
      </c>
      <c r="B2" s="193"/>
      <c r="C2" s="194"/>
      <c r="D2" s="194"/>
      <c r="E2" s="195"/>
      <c r="F2" s="196"/>
      <c r="G2" s="196"/>
      <c r="H2" s="196"/>
      <c r="I2" s="196"/>
      <c r="J2" s="196"/>
    </row>
    <row r="3" spans="1:10" x14ac:dyDescent="0.35">
      <c r="B3" s="197"/>
      <c r="C3" s="198"/>
    </row>
    <row r="5" spans="1:10" x14ac:dyDescent="0.35">
      <c r="B5" s="114" t="s">
        <v>151</v>
      </c>
    </row>
    <row r="6" spans="1:10" ht="21" x14ac:dyDescent="0.5">
      <c r="B6" s="199" t="s">
        <v>152</v>
      </c>
      <c r="C6" s="200"/>
      <c r="D6" s="200"/>
      <c r="E6" s="200"/>
      <c r="F6" s="200"/>
      <c r="G6" s="200"/>
      <c r="H6" s="200"/>
      <c r="I6" s="200"/>
      <c r="J6" s="199"/>
    </row>
    <row r="7" spans="1:10" ht="29.25" customHeight="1" x14ac:dyDescent="0.45">
      <c r="A7" s="201"/>
      <c r="C7" s="202" t="s">
        <v>153</v>
      </c>
      <c r="D7" s="202" t="s">
        <v>154</v>
      </c>
      <c r="E7" s="202" t="s">
        <v>155</v>
      </c>
      <c r="F7" s="203"/>
      <c r="G7" s="203"/>
      <c r="H7" s="203"/>
      <c r="I7" s="203"/>
      <c r="J7" s="203"/>
    </row>
    <row r="8" spans="1:10" ht="19" thickBot="1" x14ac:dyDescent="0.5">
      <c r="A8" s="201"/>
    </row>
    <row r="9" spans="1:10" ht="19" thickBot="1" x14ac:dyDescent="0.5">
      <c r="A9" s="201"/>
      <c r="B9" s="204" t="s">
        <v>156</v>
      </c>
      <c r="C9" s="205"/>
      <c r="D9" s="205"/>
      <c r="E9" s="206"/>
      <c r="F9" s="207" t="s">
        <v>157</v>
      </c>
      <c r="G9" s="208"/>
      <c r="H9" s="208"/>
      <c r="I9" s="208"/>
      <c r="J9" s="209"/>
    </row>
    <row r="10" spans="1:10" ht="19" thickBot="1" x14ac:dyDescent="0.5">
      <c r="A10" s="201"/>
      <c r="B10" s="210" t="s">
        <v>158</v>
      </c>
      <c r="C10" s="211">
        <v>10</v>
      </c>
      <c r="D10" s="212">
        <v>15</v>
      </c>
      <c r="E10" s="213">
        <v>20</v>
      </c>
      <c r="F10" s="290"/>
      <c r="G10" s="214"/>
      <c r="H10" s="214"/>
      <c r="I10" s="214"/>
      <c r="J10" s="215"/>
    </row>
    <row r="11" spans="1:10" ht="19" thickBot="1" x14ac:dyDescent="0.5">
      <c r="A11" s="201"/>
      <c r="B11" s="210" t="s">
        <v>159</v>
      </c>
      <c r="C11" s="211">
        <v>10</v>
      </c>
      <c r="D11" s="212">
        <v>15</v>
      </c>
      <c r="E11" s="213">
        <v>20</v>
      </c>
      <c r="F11" s="290"/>
      <c r="G11" s="214"/>
      <c r="H11" s="214"/>
      <c r="I11" s="214"/>
      <c r="J11" s="215"/>
    </row>
    <row r="12" spans="1:10" ht="19" thickBot="1" x14ac:dyDescent="0.5">
      <c r="A12" s="201"/>
      <c r="B12" s="216" t="s">
        <v>160</v>
      </c>
      <c r="C12" s="211"/>
      <c r="D12" s="212"/>
      <c r="E12" s="213"/>
      <c r="F12" s="290"/>
      <c r="G12" s="214"/>
      <c r="H12" s="214"/>
      <c r="I12" s="214"/>
      <c r="J12" s="215"/>
    </row>
    <row r="13" spans="1:10" ht="19" thickBot="1" x14ac:dyDescent="0.5">
      <c r="A13" s="201"/>
      <c r="B13" s="210" t="s">
        <v>161</v>
      </c>
      <c r="C13" s="211">
        <v>8</v>
      </c>
      <c r="D13" s="212">
        <v>10</v>
      </c>
      <c r="E13" s="213">
        <v>12</v>
      </c>
      <c r="F13" s="290"/>
      <c r="G13" s="214"/>
      <c r="H13" s="214"/>
      <c r="I13" s="214"/>
      <c r="J13" s="215"/>
    </row>
    <row r="14" spans="1:10" ht="19" thickBot="1" x14ac:dyDescent="0.5">
      <c r="A14" s="201"/>
      <c r="B14" s="210" t="s">
        <v>162</v>
      </c>
      <c r="C14" s="211">
        <v>7</v>
      </c>
      <c r="D14" s="212">
        <v>9</v>
      </c>
      <c r="E14" s="213">
        <v>11</v>
      </c>
      <c r="F14" s="290"/>
      <c r="G14" s="214"/>
      <c r="H14" s="214"/>
      <c r="I14" s="214"/>
      <c r="J14" s="215"/>
    </row>
    <row r="15" spans="1:10" ht="15" thickBot="1" x14ac:dyDescent="0.4">
      <c r="B15" s="210" t="s">
        <v>163</v>
      </c>
      <c r="C15" s="211">
        <v>6</v>
      </c>
      <c r="D15" s="212">
        <v>7</v>
      </c>
      <c r="E15" s="213">
        <v>8</v>
      </c>
      <c r="F15" s="290"/>
      <c r="G15" s="214"/>
      <c r="H15" s="214"/>
      <c r="I15" s="214"/>
      <c r="J15" s="215"/>
    </row>
    <row r="16" spans="1:10" ht="15" thickBot="1" x14ac:dyDescent="0.4">
      <c r="B16" s="216" t="s">
        <v>164</v>
      </c>
      <c r="C16" s="211"/>
      <c r="D16" s="212"/>
      <c r="E16" s="213"/>
      <c r="F16" s="290"/>
      <c r="G16" s="214"/>
      <c r="H16" s="214"/>
      <c r="I16" s="214"/>
      <c r="J16" s="215"/>
    </row>
    <row r="17" spans="1:10" ht="15" thickBot="1" x14ac:dyDescent="0.4">
      <c r="B17" s="210" t="s">
        <v>165</v>
      </c>
      <c r="C17" s="211">
        <v>10</v>
      </c>
      <c r="D17" s="212">
        <v>14</v>
      </c>
      <c r="E17" s="213">
        <v>19</v>
      </c>
      <c r="F17" s="290"/>
      <c r="G17" s="214"/>
      <c r="H17" s="214"/>
      <c r="I17" s="214"/>
      <c r="J17" s="215"/>
    </row>
    <row r="18" spans="1:10" ht="19" thickBot="1" x14ac:dyDescent="0.5">
      <c r="A18" s="201"/>
      <c r="B18" s="210" t="s">
        <v>166</v>
      </c>
      <c r="C18" s="211">
        <v>8</v>
      </c>
      <c r="D18" s="212">
        <v>13</v>
      </c>
      <c r="E18" s="213">
        <v>19</v>
      </c>
      <c r="F18" s="290"/>
      <c r="G18" s="214"/>
      <c r="H18" s="214"/>
      <c r="I18" s="214"/>
      <c r="J18" s="215"/>
    </row>
    <row r="19" spans="1:10" ht="19" thickBot="1" x14ac:dyDescent="0.5">
      <c r="A19" s="201"/>
      <c r="B19" s="210" t="s">
        <v>167</v>
      </c>
      <c r="C19" s="211">
        <v>8</v>
      </c>
      <c r="D19" s="212">
        <v>13</v>
      </c>
      <c r="E19" s="213">
        <v>19</v>
      </c>
      <c r="F19" s="290"/>
      <c r="G19" s="214"/>
      <c r="H19" s="214"/>
      <c r="I19" s="214"/>
      <c r="J19" s="215"/>
    </row>
    <row r="20" spans="1:10" ht="19" thickBot="1" x14ac:dyDescent="0.5">
      <c r="A20" s="201"/>
      <c r="B20" s="210" t="s">
        <v>168</v>
      </c>
      <c r="C20" s="211">
        <v>8</v>
      </c>
      <c r="D20" s="212">
        <v>13</v>
      </c>
      <c r="E20" s="213">
        <v>19</v>
      </c>
      <c r="F20" s="290"/>
      <c r="G20" s="214"/>
      <c r="H20" s="214"/>
      <c r="I20" s="214"/>
      <c r="J20" s="215"/>
    </row>
    <row r="21" spans="1:10" ht="19" thickBot="1" x14ac:dyDescent="0.5">
      <c r="A21" s="201"/>
      <c r="B21" s="210" t="s">
        <v>169</v>
      </c>
      <c r="C21" s="211">
        <v>8</v>
      </c>
      <c r="D21" s="212">
        <v>13</v>
      </c>
      <c r="E21" s="213">
        <v>19</v>
      </c>
      <c r="F21" s="290"/>
      <c r="G21" s="214"/>
      <c r="H21" s="214"/>
      <c r="I21" s="214"/>
      <c r="J21" s="215"/>
    </row>
    <row r="22" spans="1:10" ht="19" thickBot="1" x14ac:dyDescent="0.5">
      <c r="A22" s="201"/>
      <c r="B22" s="210" t="s">
        <v>170</v>
      </c>
      <c r="C22" s="211">
        <v>8</v>
      </c>
      <c r="D22" s="212">
        <v>13</v>
      </c>
      <c r="E22" s="213">
        <v>19</v>
      </c>
      <c r="F22" s="290"/>
      <c r="G22" s="214"/>
      <c r="H22" s="214"/>
      <c r="I22" s="214"/>
      <c r="J22" s="215"/>
    </row>
    <row r="23" spans="1:10" ht="19" thickBot="1" x14ac:dyDescent="0.5">
      <c r="A23" s="201"/>
      <c r="B23" s="210" t="s">
        <v>171</v>
      </c>
      <c r="C23" s="211">
        <v>8</v>
      </c>
      <c r="D23" s="212">
        <v>13</v>
      </c>
      <c r="E23" s="213">
        <v>19</v>
      </c>
      <c r="F23" s="290"/>
      <c r="G23" s="217"/>
      <c r="H23" s="214"/>
      <c r="I23" s="214"/>
      <c r="J23" s="215"/>
    </row>
    <row r="24" spans="1:10" ht="19" thickBot="1" x14ac:dyDescent="0.5">
      <c r="A24" s="201"/>
      <c r="B24" s="210" t="s">
        <v>172</v>
      </c>
      <c r="C24" s="211">
        <v>8</v>
      </c>
      <c r="D24" s="212">
        <v>13</v>
      </c>
      <c r="E24" s="213">
        <v>19</v>
      </c>
      <c r="F24" s="290"/>
      <c r="G24" s="214"/>
      <c r="H24" s="214"/>
      <c r="I24" s="214"/>
      <c r="J24" s="215"/>
    </row>
    <row r="25" spans="1:10" ht="19" thickBot="1" x14ac:dyDescent="0.5">
      <c r="A25" s="201"/>
      <c r="B25" s="210" t="s">
        <v>173</v>
      </c>
      <c r="C25" s="211">
        <v>8</v>
      </c>
      <c r="D25" s="212">
        <v>13</v>
      </c>
      <c r="E25" s="213">
        <v>19</v>
      </c>
      <c r="F25" s="290"/>
      <c r="G25" s="214"/>
      <c r="H25" s="214"/>
      <c r="I25" s="214"/>
      <c r="J25" s="215"/>
    </row>
    <row r="26" spans="1:10" ht="19" thickBot="1" x14ac:dyDescent="0.5">
      <c r="A26" s="201"/>
      <c r="B26" s="210" t="s">
        <v>174</v>
      </c>
      <c r="C26" s="211">
        <v>8</v>
      </c>
      <c r="D26" s="212">
        <v>13</v>
      </c>
      <c r="E26" s="213">
        <v>19</v>
      </c>
      <c r="F26" s="290"/>
      <c r="G26" s="214"/>
      <c r="H26" s="214"/>
      <c r="I26" s="214"/>
      <c r="J26" s="215"/>
    </row>
    <row r="27" spans="1:10" ht="19" thickBot="1" x14ac:dyDescent="0.5">
      <c r="A27" s="201"/>
      <c r="B27" s="210" t="s">
        <v>175</v>
      </c>
      <c r="C27" s="211">
        <v>8</v>
      </c>
      <c r="D27" s="212">
        <v>13</v>
      </c>
      <c r="E27" s="213">
        <v>19</v>
      </c>
      <c r="F27" s="290"/>
      <c r="G27" s="214"/>
      <c r="H27" s="214"/>
      <c r="I27" s="214"/>
      <c r="J27" s="215"/>
    </row>
    <row r="28" spans="1:10" ht="19" thickBot="1" x14ac:dyDescent="0.5">
      <c r="A28" s="201"/>
      <c r="B28" s="210" t="s">
        <v>176</v>
      </c>
      <c r="C28" s="211">
        <v>8</v>
      </c>
      <c r="D28" s="212">
        <v>13</v>
      </c>
      <c r="E28" s="213">
        <v>19</v>
      </c>
      <c r="F28" s="290"/>
      <c r="G28" s="214"/>
      <c r="H28" s="214"/>
      <c r="I28" s="214"/>
      <c r="J28" s="215"/>
    </row>
    <row r="29" spans="1:10" ht="19" thickBot="1" x14ac:dyDescent="0.5">
      <c r="A29" s="201"/>
      <c r="B29" s="210" t="s">
        <v>177</v>
      </c>
      <c r="C29" s="211">
        <v>8</v>
      </c>
      <c r="D29" s="212">
        <v>13</v>
      </c>
      <c r="E29" s="213">
        <v>19</v>
      </c>
      <c r="F29" s="290"/>
      <c r="G29" s="214"/>
      <c r="H29" s="214"/>
      <c r="I29" s="214"/>
      <c r="J29" s="215"/>
    </row>
    <row r="30" spans="1:10" ht="19" thickBot="1" x14ac:dyDescent="0.5">
      <c r="A30" s="201"/>
      <c r="B30" s="210" t="s">
        <v>178</v>
      </c>
      <c r="C30" s="211">
        <v>8</v>
      </c>
      <c r="D30" s="212">
        <v>13</v>
      </c>
      <c r="E30" s="213">
        <v>19</v>
      </c>
      <c r="F30" s="290"/>
      <c r="G30" s="214"/>
      <c r="H30" s="214"/>
      <c r="I30" s="214"/>
      <c r="J30" s="215"/>
    </row>
    <row r="31" spans="1:10" ht="19" thickBot="1" x14ac:dyDescent="0.5">
      <c r="A31" s="201"/>
      <c r="B31" s="210" t="s">
        <v>179</v>
      </c>
      <c r="C31" s="211">
        <v>6</v>
      </c>
      <c r="D31" s="212">
        <v>11</v>
      </c>
      <c r="E31" s="213">
        <v>12</v>
      </c>
      <c r="F31" s="290"/>
      <c r="G31" s="214"/>
      <c r="H31" s="214"/>
      <c r="I31" s="214"/>
      <c r="J31" s="215"/>
    </row>
    <row r="32" spans="1:10" ht="19" thickBot="1" x14ac:dyDescent="0.5">
      <c r="A32" s="201"/>
      <c r="B32" s="210" t="s">
        <v>180</v>
      </c>
      <c r="C32" s="211">
        <v>5</v>
      </c>
      <c r="D32" s="212">
        <v>6</v>
      </c>
      <c r="E32" s="213">
        <v>7</v>
      </c>
      <c r="F32" s="290"/>
      <c r="G32" s="214"/>
      <c r="H32" s="214"/>
      <c r="I32" s="214"/>
      <c r="J32" s="215"/>
    </row>
    <row r="33" spans="1:10" ht="19" thickBot="1" x14ac:dyDescent="0.5">
      <c r="A33" s="201"/>
      <c r="B33" s="210" t="s">
        <v>181</v>
      </c>
      <c r="C33" s="211">
        <v>4</v>
      </c>
      <c r="D33" s="212">
        <v>5</v>
      </c>
      <c r="E33" s="213">
        <v>6</v>
      </c>
      <c r="F33" s="290"/>
      <c r="G33" s="214"/>
      <c r="H33" s="214"/>
      <c r="I33" s="214"/>
      <c r="J33" s="215"/>
    </row>
    <row r="34" spans="1:10" ht="19" thickBot="1" x14ac:dyDescent="0.5">
      <c r="A34" s="201"/>
      <c r="B34" s="218" t="s">
        <v>182</v>
      </c>
      <c r="C34" s="211"/>
      <c r="D34" s="212"/>
      <c r="E34" s="213"/>
      <c r="F34" s="290"/>
      <c r="G34" s="214"/>
      <c r="H34" s="214"/>
      <c r="I34" s="214"/>
      <c r="J34" s="215"/>
    </row>
    <row r="35" spans="1:10" ht="19" thickBot="1" x14ac:dyDescent="0.5">
      <c r="A35" s="201"/>
      <c r="B35" s="210" t="s">
        <v>183</v>
      </c>
      <c r="C35" s="211">
        <v>8</v>
      </c>
      <c r="D35" s="212">
        <v>12</v>
      </c>
      <c r="E35" s="213">
        <v>17</v>
      </c>
      <c r="F35" s="290"/>
      <c r="G35" s="214"/>
      <c r="H35" s="214"/>
      <c r="I35" s="214"/>
      <c r="J35" s="215"/>
    </row>
    <row r="36" spans="1:10" ht="19" thickBot="1" x14ac:dyDescent="0.5">
      <c r="A36" s="201"/>
      <c r="B36" s="210" t="s">
        <v>184</v>
      </c>
      <c r="C36" s="211">
        <v>7</v>
      </c>
      <c r="D36" s="212">
        <v>12</v>
      </c>
      <c r="E36" s="213">
        <v>17</v>
      </c>
      <c r="F36" s="290"/>
      <c r="G36" s="214"/>
      <c r="H36" s="214"/>
      <c r="I36" s="214"/>
      <c r="J36" s="215"/>
    </row>
    <row r="37" spans="1:10" ht="19" thickBot="1" x14ac:dyDescent="0.5">
      <c r="A37" s="201"/>
      <c r="B37" s="210" t="s">
        <v>185</v>
      </c>
      <c r="C37" s="211">
        <v>6</v>
      </c>
      <c r="D37" s="212">
        <v>8</v>
      </c>
      <c r="E37" s="213">
        <v>10</v>
      </c>
      <c r="F37" s="290"/>
      <c r="G37" s="214"/>
      <c r="H37" s="214"/>
      <c r="I37" s="214"/>
      <c r="J37" s="215"/>
    </row>
    <row r="38" spans="1:10" ht="19" thickBot="1" x14ac:dyDescent="0.5">
      <c r="A38" s="201"/>
      <c r="B38" s="218" t="s">
        <v>186</v>
      </c>
      <c r="C38" s="211"/>
      <c r="D38" s="212"/>
      <c r="E38" s="213"/>
      <c r="F38" s="290"/>
      <c r="G38" s="214"/>
      <c r="H38" s="214"/>
      <c r="I38" s="214"/>
      <c r="J38" s="215"/>
    </row>
    <row r="39" spans="1:10" ht="19" thickBot="1" x14ac:dyDescent="0.5">
      <c r="A39" s="201"/>
      <c r="B39" s="219" t="s">
        <v>187</v>
      </c>
      <c r="C39" s="211">
        <v>7</v>
      </c>
      <c r="D39" s="212">
        <v>8</v>
      </c>
      <c r="E39" s="213">
        <v>10</v>
      </c>
      <c r="F39" s="290"/>
      <c r="G39" s="214"/>
      <c r="H39" s="214"/>
      <c r="I39" s="214"/>
      <c r="J39" s="215"/>
    </row>
    <row r="40" spans="1:10" s="222" customFormat="1" ht="19" thickBot="1" x14ac:dyDescent="0.5">
      <c r="A40" s="220"/>
      <c r="B40" s="221" t="s">
        <v>188</v>
      </c>
      <c r="C40" s="211">
        <v>4</v>
      </c>
      <c r="D40" s="212">
        <v>5</v>
      </c>
      <c r="E40" s="213">
        <v>7</v>
      </c>
      <c r="F40" s="290"/>
      <c r="G40" s="214"/>
      <c r="H40" s="214"/>
      <c r="I40" s="214"/>
      <c r="J40" s="215"/>
    </row>
    <row r="41" spans="1:10" ht="19" thickBot="1" x14ac:dyDescent="0.5">
      <c r="A41" s="201"/>
      <c r="B41" s="223" t="s">
        <v>189</v>
      </c>
      <c r="C41" s="224">
        <v>4</v>
      </c>
      <c r="D41" s="225">
        <v>5</v>
      </c>
      <c r="E41" s="226">
        <v>7</v>
      </c>
      <c r="F41" s="290"/>
      <c r="G41" s="214"/>
      <c r="H41" s="214"/>
      <c r="I41" s="214"/>
      <c r="J41" s="215"/>
    </row>
    <row r="42" spans="1:10" ht="18.5" x14ac:dyDescent="0.45">
      <c r="A42" s="201"/>
      <c r="B42" s="227"/>
      <c r="C42" s="228"/>
      <c r="D42" s="228"/>
      <c r="E42" s="228"/>
      <c r="F42" s="228"/>
      <c r="G42" s="228"/>
      <c r="H42" s="228"/>
      <c r="I42" s="228"/>
      <c r="J42" s="227"/>
    </row>
    <row r="43" spans="1:10" ht="18.5" x14ac:dyDescent="0.45">
      <c r="A43" s="229"/>
      <c r="B43" s="227"/>
      <c r="C43" s="228"/>
      <c r="D43" s="228"/>
      <c r="E43" s="228"/>
      <c r="F43" s="228"/>
      <c r="G43" s="228"/>
      <c r="H43" s="228"/>
      <c r="I43" s="228"/>
      <c r="J43" s="227"/>
    </row>
    <row r="44" spans="1:10" x14ac:dyDescent="0.35">
      <c r="A44" s="227"/>
      <c r="B44" s="228" t="s">
        <v>190</v>
      </c>
      <c r="C44" s="228"/>
      <c r="D44" s="228"/>
      <c r="E44" s="228"/>
      <c r="F44" s="228"/>
      <c r="G44" s="228"/>
      <c r="H44" s="228"/>
      <c r="I44" s="228"/>
      <c r="J44" s="228"/>
    </row>
    <row r="45" spans="1:10" x14ac:dyDescent="0.35">
      <c r="A45" s="227"/>
      <c r="B45" s="227"/>
      <c r="C45" s="228"/>
      <c r="D45" s="228"/>
      <c r="E45" s="228"/>
      <c r="F45" s="228"/>
      <c r="G45" s="228"/>
      <c r="H45" s="228"/>
      <c r="I45" s="228"/>
      <c r="J45" s="227"/>
    </row>
    <row r="46" spans="1:10" ht="29" x14ac:dyDescent="0.35">
      <c r="A46" s="227"/>
      <c r="B46" s="230" t="s">
        <v>191</v>
      </c>
      <c r="C46" s="230"/>
      <c r="D46" s="230"/>
      <c r="E46" s="230"/>
      <c r="F46" s="230"/>
      <c r="G46" s="230"/>
      <c r="H46" s="230"/>
      <c r="I46" s="230"/>
      <c r="J46" s="230"/>
    </row>
    <row r="47" spans="1:10" x14ac:dyDescent="0.35">
      <c r="A47" s="227"/>
      <c r="B47" s="227"/>
      <c r="C47" s="228"/>
      <c r="D47" s="228"/>
      <c r="E47" s="228"/>
      <c r="F47" s="228"/>
      <c r="G47" s="228"/>
      <c r="H47" s="228"/>
      <c r="I47" s="228"/>
      <c r="J47" s="227"/>
    </row>
    <row r="48" spans="1:10" ht="29" x14ac:dyDescent="0.35">
      <c r="A48" s="227"/>
      <c r="B48" s="230" t="s">
        <v>192</v>
      </c>
      <c r="C48" s="230"/>
      <c r="D48" s="230"/>
      <c r="E48" s="230"/>
      <c r="F48" s="230"/>
      <c r="G48" s="230"/>
      <c r="H48" s="230"/>
      <c r="I48" s="230"/>
      <c r="J48" s="230"/>
    </row>
    <row r="49" spans="1:10" ht="18.5" x14ac:dyDescent="0.45">
      <c r="A49" s="229"/>
      <c r="B49" s="227"/>
      <c r="C49" s="228"/>
      <c r="D49" s="228"/>
      <c r="E49" s="228"/>
      <c r="F49" s="228"/>
      <c r="G49" s="228"/>
      <c r="H49" s="228"/>
      <c r="I49" s="228"/>
      <c r="J49" s="227"/>
    </row>
    <row r="50" spans="1:10" x14ac:dyDescent="0.35">
      <c r="A50" s="227"/>
      <c r="B50" s="227"/>
      <c r="C50" s="228"/>
      <c r="D50" s="228"/>
      <c r="E50" s="228"/>
      <c r="F50" s="228"/>
      <c r="G50" s="228"/>
      <c r="H50" s="228"/>
      <c r="I50" s="228"/>
      <c r="J50" s="227"/>
    </row>
    <row r="51" spans="1:10" x14ac:dyDescent="0.35">
      <c r="A51" s="227"/>
      <c r="B51" s="227"/>
      <c r="C51" s="228"/>
      <c r="D51" s="228"/>
      <c r="E51" s="228"/>
      <c r="F51" s="228"/>
      <c r="G51" s="228"/>
      <c r="H51" s="228"/>
      <c r="I51" s="228"/>
      <c r="J51" s="227"/>
    </row>
    <row r="52" spans="1:10" x14ac:dyDescent="0.35">
      <c r="A52" s="227"/>
      <c r="B52" s="227"/>
      <c r="C52" s="228"/>
      <c r="D52" s="228"/>
      <c r="E52" s="228"/>
      <c r="F52" s="228"/>
      <c r="G52" s="228"/>
      <c r="H52" s="228"/>
      <c r="I52" s="228"/>
      <c r="J52" s="227"/>
    </row>
    <row r="53" spans="1:10" ht="18.5" x14ac:dyDescent="0.45">
      <c r="A53" s="229"/>
      <c r="B53" s="227"/>
      <c r="C53" s="228"/>
      <c r="D53" s="228"/>
      <c r="E53" s="228"/>
      <c r="F53" s="228"/>
      <c r="G53" s="228"/>
      <c r="H53" s="228"/>
      <c r="I53" s="228"/>
      <c r="J53" s="227"/>
    </row>
    <row r="54" spans="1:10" x14ac:dyDescent="0.35">
      <c r="A54" s="227"/>
      <c r="B54" s="227"/>
      <c r="C54" s="228"/>
      <c r="D54" s="228"/>
      <c r="E54" s="228"/>
      <c r="F54" s="228"/>
      <c r="G54" s="228"/>
      <c r="H54" s="228"/>
      <c r="I54" s="228"/>
      <c r="J54" s="227"/>
    </row>
    <row r="55" spans="1:10" x14ac:dyDescent="0.35">
      <c r="A55" s="227"/>
      <c r="B55" s="227"/>
      <c r="C55" s="228"/>
      <c r="D55" s="228"/>
      <c r="E55" s="228"/>
      <c r="F55" s="228"/>
      <c r="G55" s="228"/>
      <c r="H55" s="228"/>
      <c r="I55" s="228"/>
      <c r="J55" s="227"/>
    </row>
    <row r="56" spans="1:10" x14ac:dyDescent="0.35">
      <c r="A56" s="227"/>
      <c r="B56" s="227"/>
      <c r="C56" s="228"/>
      <c r="D56" s="228"/>
      <c r="E56" s="228"/>
      <c r="F56" s="228"/>
      <c r="G56" s="228"/>
      <c r="H56" s="228"/>
      <c r="I56" s="228"/>
      <c r="J56" s="227"/>
    </row>
    <row r="57" spans="1:10" x14ac:dyDescent="0.35">
      <c r="A57" s="227"/>
      <c r="B57" s="231"/>
      <c r="C57" s="232"/>
      <c r="D57" s="232"/>
      <c r="E57" s="232"/>
      <c r="F57" s="232"/>
      <c r="G57" s="232"/>
      <c r="H57" s="232"/>
      <c r="I57" s="232"/>
      <c r="J57" s="231"/>
    </row>
    <row r="58" spans="1:10" x14ac:dyDescent="0.35">
      <c r="A58" s="227"/>
      <c r="B58" s="227"/>
      <c r="C58" s="228"/>
      <c r="D58" s="228"/>
      <c r="E58" s="228"/>
      <c r="F58" s="228"/>
      <c r="G58" s="228"/>
      <c r="H58" s="228"/>
      <c r="I58" s="228"/>
      <c r="J58" s="227"/>
    </row>
    <row r="59" spans="1:10" ht="18.5" x14ac:dyDescent="0.45">
      <c r="A59" s="229"/>
      <c r="B59" s="227"/>
      <c r="C59" s="228"/>
      <c r="D59" s="228"/>
      <c r="E59" s="228"/>
      <c r="F59" s="228"/>
      <c r="G59" s="228"/>
      <c r="H59" s="228"/>
      <c r="I59" s="228"/>
      <c r="J59" s="227"/>
    </row>
    <row r="60" spans="1:10" x14ac:dyDescent="0.35">
      <c r="A60" s="227"/>
      <c r="B60" s="227"/>
      <c r="C60" s="228"/>
      <c r="D60" s="228"/>
      <c r="E60" s="228"/>
      <c r="F60" s="228"/>
      <c r="G60" s="228"/>
      <c r="H60" s="228"/>
      <c r="I60" s="228"/>
      <c r="J60" s="227"/>
    </row>
    <row r="61" spans="1:10" x14ac:dyDescent="0.35">
      <c r="A61" s="227"/>
      <c r="B61" s="227"/>
      <c r="C61" s="228"/>
      <c r="D61" s="228"/>
      <c r="E61" s="228"/>
      <c r="F61" s="228"/>
      <c r="G61" s="228"/>
      <c r="H61" s="228"/>
      <c r="I61" s="228"/>
      <c r="J61" s="227"/>
    </row>
    <row r="62" spans="1:10" x14ac:dyDescent="0.35">
      <c r="A62" s="227"/>
      <c r="B62" s="227"/>
      <c r="C62" s="228"/>
      <c r="D62" s="228"/>
      <c r="E62" s="228"/>
      <c r="F62" s="228"/>
      <c r="G62" s="228"/>
      <c r="H62" s="228"/>
      <c r="I62" s="228"/>
      <c r="J62" s="227"/>
    </row>
  </sheetData>
  <sheetProtection password="8166" sheet="1" objects="1" scenarios="1"/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formulário</vt:lpstr>
      <vt:lpstr>Anexo A</vt:lpstr>
      <vt:lpstr>formulário!Área_de_Impressão</vt:lpstr>
      <vt:lpstr>formulário!Títulos_de_Impressão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Almeida</dc:creator>
  <cp:lastModifiedBy>Maria Inês de Almeida</cp:lastModifiedBy>
  <dcterms:created xsi:type="dcterms:W3CDTF">2019-12-07T17:05:14Z</dcterms:created>
  <dcterms:modified xsi:type="dcterms:W3CDTF">2023-07-20T14:50:24Z</dcterms:modified>
</cp:coreProperties>
</file>