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5\ESTGOH\PRPD-4-2025_Prof Adjunto_Comportamento Organizacional e Gestão de Pessoas _1p_FCT Tenure\5.Publ obrigatorias\"/>
    </mc:Choice>
  </mc:AlternateContent>
  <bookViews>
    <workbookView xWindow="0" yWindow="0" windowWidth="28800" windowHeight="12160" activeTab="1"/>
  </bookViews>
  <sheets>
    <sheet name="identification" sheetId="3" r:id="rId1"/>
    <sheet name="application" sheetId="1" r:id="rId2"/>
    <sheet name="final scor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9" i="1"/>
  <c r="G14" i="1"/>
  <c r="G22" i="1" s="1"/>
  <c r="G15" i="1"/>
  <c r="G16" i="1"/>
  <c r="G19" i="1"/>
  <c r="G27" i="1"/>
  <c r="G31" i="1"/>
  <c r="G37" i="1"/>
  <c r="G40" i="1"/>
  <c r="G47" i="1"/>
  <c r="G50" i="1"/>
  <c r="G58" i="1"/>
  <c r="G65" i="1" l="1"/>
  <c r="G42" i="1"/>
  <c r="G67" i="1" s="1"/>
  <c r="E3" i="2"/>
  <c r="D4" i="2" l="1"/>
  <c r="C4" i="2"/>
  <c r="B4" i="2"/>
  <c r="E4" i="2" l="1"/>
</calcChain>
</file>

<file path=xl/sharedStrings.xml><?xml version="1.0" encoding="utf-8"?>
<sst xmlns="http://schemas.openxmlformats.org/spreadsheetml/2006/main" count="189" uniqueCount="133">
  <si>
    <t>Item</t>
  </si>
  <si>
    <t>COAR</t>
  </si>
  <si>
    <t>a)</t>
  </si>
  <si>
    <t>b)</t>
  </si>
  <si>
    <t>c)</t>
  </si>
  <si>
    <t>1.</t>
  </si>
  <si>
    <t>2.</t>
  </si>
  <si>
    <t>3.</t>
  </si>
  <si>
    <t>4.</t>
  </si>
  <si>
    <t>I. TECHNICAL-SCIENTIFIC AND PROFESSIONAL COMPONENT</t>
  </si>
  <si>
    <t>Dimension</t>
  </si>
  <si>
    <t>Criteria</t>
  </si>
  <si>
    <t>Units</t>
  </si>
  <si>
    <t>Points</t>
  </si>
  <si>
    <t>Maximum</t>
  </si>
  <si>
    <t>Total score</t>
  </si>
  <si>
    <t>per doctorate</t>
  </si>
  <si>
    <t>per article</t>
  </si>
  <si>
    <t>per book</t>
  </si>
  <si>
    <t>per chapter</t>
  </si>
  <si>
    <t>per prize</t>
  </si>
  <si>
    <t>per citation</t>
  </si>
  <si>
    <t>per projecto</t>
  </si>
  <si>
    <t>per year or fraction</t>
  </si>
  <si>
    <t>per jury</t>
  </si>
  <si>
    <t>Doctoral thesis supervision (concluded)</t>
  </si>
  <si>
    <t>Doctoral thesis co-supervision (concluded)</t>
  </si>
  <si>
    <t>per supervision</t>
  </si>
  <si>
    <t>per co-supervision</t>
  </si>
  <si>
    <t>per academic year or fraction</t>
  </si>
  <si>
    <t>per curricular unit</t>
  </si>
  <si>
    <t>Pedagogical training courses of at least 15 hours</t>
  </si>
  <si>
    <t>per course</t>
  </si>
  <si>
    <t>Pedagogical training courses of less than 15 hours</t>
  </si>
  <si>
    <t>per study cicle</t>
  </si>
  <si>
    <t>Weighting 70% in the final mark</t>
  </si>
  <si>
    <t>Weighting 20% in the final mark</t>
  </si>
  <si>
    <t>Weighting 10% in the final mark</t>
  </si>
  <si>
    <t>II. PEDAGOGICAL COMPONENT</t>
  </si>
  <si>
    <t>Academic qualifications</t>
  </si>
  <si>
    <t>Participation in projects and research centres</t>
  </si>
  <si>
    <t>Supervisions and juries</t>
  </si>
  <si>
    <t>Teaching experience</t>
  </si>
  <si>
    <t>Supervisions</t>
  </si>
  <si>
    <t>Juries</t>
  </si>
  <si>
    <t>Training courses</t>
  </si>
  <si>
    <t>Participation in government and management bodies</t>
  </si>
  <si>
    <t>Coordination of scientific-pedagogical units</t>
  </si>
  <si>
    <t>Participation in juries and committees</t>
  </si>
  <si>
    <t>Final mark</t>
  </si>
  <si>
    <t>Tie-breaking criteria</t>
  </si>
  <si>
    <t>The highest mark in the technical-scientific and professional component;</t>
  </si>
  <si>
    <t>The highest mark in the pedagogical component;</t>
  </si>
  <si>
    <t>The highest mark in the organisational and other relevant activities component;</t>
  </si>
  <si>
    <t>III. ORGANISATIONAL AND OTHER RELEVANT ACTIVITIES COMPONENT</t>
  </si>
  <si>
    <t>The highest mark without considering maximum limits.</t>
  </si>
  <si>
    <t>When the tie-breaking criteria are applied, the scores for each component for each tied candidate are obtained by the simple arithmetic average of the scores awarded by each member of the jury.</t>
  </si>
  <si>
    <t>Each member of the jury scores each candidate individually by applying the scoring grid</t>
  </si>
  <si>
    <t>Each member of the jury calculates their final score for each candidate, expressed on a scale of 0 to 100 points, using the following formula</t>
  </si>
  <si>
    <t>The final mark for each candidate is the simple arithmetic average of the final marks calculated by each member of the jury.</t>
  </si>
  <si>
    <t>Component</t>
  </si>
  <si>
    <t>Weight</t>
  </si>
  <si>
    <t>Mark</t>
  </si>
  <si>
    <t>Technical-Scientific and Professional</t>
  </si>
  <si>
    <t>Pedagogical</t>
  </si>
  <si>
    <t>Organisational and others relevant activities</t>
  </si>
  <si>
    <t>TSPC</t>
  </si>
  <si>
    <t>PC</t>
  </si>
  <si>
    <t>0,70 x TSPC + 0,20 x PC + 0,10 x ORAC</t>
  </si>
  <si>
    <t>ORAC</t>
  </si>
  <si>
    <t>Scientific prize</t>
  </si>
  <si>
    <t>Author or co-author of an article in a journal indexed in the 1st quartile of the JCR or SJR (not counted in the previous item)</t>
  </si>
  <si>
    <t>Author or co-author of article in journal indexed in the 2nd quartile of the JCR or SJR (not counted in previous item)</t>
  </si>
  <si>
    <t>Author or co-author of article in journal indexed in the 3rd quartile of the JCR or SJR (not counted in previous item)</t>
  </si>
  <si>
    <t>Author or co-author of article in journal indexed in the 4th quartile of the JCR or SJR (not counted in previous item)</t>
  </si>
  <si>
    <t>Author or co-author of technical-scientific book with ISBN</t>
  </si>
  <si>
    <t>Author or co-author of a book chapter indexed in Web of Science (WoS) or Scopus</t>
  </si>
  <si>
    <t>Author or co-author of an article in the proceedings of a technical-scientific meeting with referees</t>
  </si>
  <si>
    <t xml:space="preserve">Citation of article, book or book chapter verified by Scopus </t>
  </si>
  <si>
    <t>Coordination of a funded research project</t>
  </si>
  <si>
    <t>Participation in a funded research project</t>
  </si>
  <si>
    <t>Integrated member of a Research Centre accredited by FCT</t>
  </si>
  <si>
    <r>
      <t>Author or co-author of an article in a journal indexed in the 1</t>
    </r>
    <r>
      <rPr>
        <vertAlign val="superscript"/>
        <sz val="11"/>
        <color theme="1"/>
        <rFont val="Calibri Light"/>
        <family val="2"/>
        <scheme val="major"/>
      </rPr>
      <t>st</t>
    </r>
    <r>
      <rPr>
        <sz val="11"/>
        <color theme="1"/>
        <rFont val="Calibri Light"/>
        <family val="2"/>
        <scheme val="major"/>
      </rPr>
      <t xml:space="preserve"> decile of the Journal Citation Report (JCR) or SCImago Journal Rank (SJR)</t>
    </r>
  </si>
  <si>
    <t>x</t>
  </si>
  <si>
    <t>Member of doctoral examination board (except supervisor)</t>
  </si>
  <si>
    <t>Full-time teaching experience in higher education (for part-time collaborations, consider the corresponding proportion)</t>
  </si>
  <si>
    <t>Supervising a master's thesis, project or internship (completed)</t>
  </si>
  <si>
    <t>Co-supervising a master's thesis, project or internship (completed)</t>
  </si>
  <si>
    <t>Supervising an undergraduate internship or project (completed)</t>
  </si>
  <si>
    <t>Co-supervising an undergraduate internship or project (completed)</t>
  </si>
  <si>
    <t>Supervising a CTeSP or CET internship (completed)</t>
  </si>
  <si>
    <t>Co-supervising a CTeSP or CET internship (completed)</t>
  </si>
  <si>
    <t>Member of a jury assessing a master's thesis, project or internship (except supervisor)</t>
  </si>
  <si>
    <t>Member of CTeSP or CET internship assessment panel (except supervisor)</t>
  </si>
  <si>
    <t>Member of assessment panel for graduate internship or project (except supervisor)</t>
  </si>
  <si>
    <t>Member of the Scientific Council or Technical-Scientific Council</t>
  </si>
  <si>
    <t>Member of the Pedagogical Council</t>
  </si>
  <si>
    <t>Member of the Assembly of Representatives or School Council</t>
  </si>
  <si>
    <t>Coordinator of a scientific area or scientific and curricular area</t>
  </si>
  <si>
    <t>Master's course coordinator</t>
  </si>
  <si>
    <t>Member of a master's programme coordinating committee</t>
  </si>
  <si>
    <t>CTeSP coordinator</t>
  </si>
  <si>
    <t>CET coordinator</t>
  </si>
  <si>
    <t>Member of jury for specific recognition</t>
  </si>
  <si>
    <t>Member of jury for level recognition</t>
  </si>
  <si>
    <t>Member of a committee responsible for accrediting a master's degree or bachelor's degree in operation</t>
  </si>
  <si>
    <t>Member of a committee responsible for creating a new CTeSP or CET</t>
  </si>
  <si>
    <t>Member of the committee responsible for creating a postgraduate programme</t>
  </si>
  <si>
    <t xml:space="preserve">Member of a committee responsible for accrediting a new master's or graduate's programme </t>
  </si>
  <si>
    <t>Graduate course director</t>
  </si>
  <si>
    <t>President of department</t>
  </si>
  <si>
    <t>Vice-president of department</t>
  </si>
  <si>
    <t>Member of a jury or person in charge of tests for student access and admission (over 23s; special competitions; international students; double certification of secondary education and specialised artistic courses; change of institution/course pair and re-entry; master's degrees; CTeSP; CET)</t>
  </si>
  <si>
    <t>Doctorate in the Organisational Behaviour and People Management disciplinary area</t>
  </si>
  <si>
    <t>Technical-scientific production in the Organisational Behaviour and People Management disciplinary area</t>
  </si>
  <si>
    <t>Teaching different curricular units in the area of Organisational Behaviour and People Management in Master's programmes</t>
  </si>
  <si>
    <t>Teaching different curricular units in the area of Organisational Behaviour and People Management in graduate programmes</t>
  </si>
  <si>
    <t>Teaching different curricular units in the Organisational Behaviour and People Management area on Higher Professional Technical Courses (CTeSP) or Technological Specialisation Courses (CET)</t>
  </si>
  <si>
    <t xml:space="preserve">Maximum allowable weighting          </t>
  </si>
  <si>
    <t>PUBLIC TENDER FOR RECRUITMENT OF A POSITION OF 
ADJUNCT PROFESSOR - ESTGOH-IPC</t>
  </si>
  <si>
    <t xml:space="preserve">          IDENTIFICATION</t>
  </si>
  <si>
    <t>Applicants' name:</t>
  </si>
  <si>
    <t>E-mail:</t>
  </si>
  <si>
    <t>Completing the email presumes consent for its use in future communications</t>
  </si>
  <si>
    <t>Disciplinary area</t>
  </si>
  <si>
    <t>Specialty</t>
  </si>
  <si>
    <t>Institution</t>
  </si>
  <si>
    <t>Classification</t>
  </si>
  <si>
    <t>Year</t>
  </si>
  <si>
    <t>Doctoral degree</t>
  </si>
  <si>
    <t>Specialist Title</t>
  </si>
  <si>
    <t>Master's degree</t>
  </si>
  <si>
    <t>Bachelor's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</si>
</sst>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 (Cabeçalhos)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vertAlign val="superscript"/>
      <sz val="11"/>
      <color theme="1"/>
      <name val="Calibri Light"/>
      <family val="2"/>
      <scheme val="maj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17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7" fillId="0" borderId="8" xfId="0" applyFont="1" applyBorder="1"/>
    <xf numFmtId="0" fontId="3" fillId="0" borderId="1" xfId="0" applyFont="1" applyBorder="1" applyAlignment="1">
      <alignment horizontal="center" vertical="center" shrinkToFit="1"/>
    </xf>
    <xf numFmtId="0" fontId="2" fillId="0" borderId="0" xfId="0" applyFont="1"/>
    <xf numFmtId="0" fontId="10" fillId="0" borderId="1" xfId="0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2"/>
    <xf numFmtId="0" fontId="20" fillId="0" borderId="1" xfId="3" applyFont="1" applyBorder="1" applyAlignment="1" applyProtection="1">
      <alignment horizontal="left" vertical="center" wrapText="1"/>
      <protection locked="0"/>
    </xf>
    <xf numFmtId="0" fontId="18" fillId="0" borderId="0" xfId="3" applyFont="1" applyAlignment="1">
      <alignment vertical="center" wrapText="1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 wrapText="1"/>
    </xf>
    <xf numFmtId="0" fontId="20" fillId="0" borderId="0" xfId="3" applyFont="1"/>
    <xf numFmtId="0" fontId="23" fillId="3" borderId="1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left" vertical="center"/>
    </xf>
    <xf numFmtId="0" fontId="23" fillId="0" borderId="5" xfId="3" applyFont="1" applyBorder="1" applyAlignment="1" applyProtection="1">
      <alignment horizontal="center" vertical="center"/>
      <protection locked="0"/>
    </xf>
    <xf numFmtId="0" fontId="23" fillId="0" borderId="7" xfId="3" applyFont="1" applyBorder="1" applyAlignment="1" applyProtection="1">
      <alignment horizontal="center" vertical="center"/>
      <protection locked="0"/>
    </xf>
    <xf numFmtId="0" fontId="18" fillId="0" borderId="0" xfId="3" applyFont="1" applyAlignment="1">
      <alignment horizontal="center" vertical="center" wrapText="1"/>
    </xf>
    <xf numFmtId="0" fontId="24" fillId="0" borderId="0" xfId="3" applyFont="1" applyAlignment="1">
      <alignment horizontal="right" vertical="center"/>
    </xf>
    <xf numFmtId="0" fontId="19" fillId="0" borderId="0" xfId="3" applyFont="1" applyAlignment="1">
      <alignment horizontal="center" vertical="center" wrapText="1"/>
    </xf>
    <xf numFmtId="0" fontId="23" fillId="4" borderId="5" xfId="3" applyFont="1" applyFill="1" applyBorder="1" applyAlignment="1">
      <alignment horizontal="center" vertical="center"/>
    </xf>
    <xf numFmtId="0" fontId="23" fillId="4" borderId="7" xfId="3" applyFont="1" applyFill="1" applyBorder="1" applyAlignment="1">
      <alignment horizontal="center" vertical="center"/>
    </xf>
    <xf numFmtId="0" fontId="22" fillId="0" borderId="0" xfId="3" applyFont="1" applyAlignment="1">
      <alignment horizontal="left" vertical="top" wrapText="1"/>
    </xf>
    <xf numFmtId="0" fontId="20" fillId="0" borderId="0" xfId="3" applyFont="1" applyAlignment="1" applyProtection="1">
      <alignment horizontal="left" vertical="center"/>
      <protection locked="0"/>
    </xf>
    <xf numFmtId="0" fontId="25" fillId="0" borderId="9" xfId="3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34" sqref="B34"/>
    </sheetView>
  </sheetViews>
  <sheetFormatPr defaultColWidth="16.25" defaultRowHeight="15.5"/>
  <sheetData>
    <row r="1" spans="1:7" ht="51.5" customHeight="1">
      <c r="A1" s="53" t="s">
        <v>119</v>
      </c>
      <c r="B1" s="53"/>
      <c r="C1" s="53"/>
      <c r="D1" s="53"/>
      <c r="E1" s="53"/>
      <c r="F1" s="53"/>
      <c r="G1" s="53"/>
    </row>
    <row r="2" spans="1:7">
      <c r="A2" s="38"/>
      <c r="B2" s="40"/>
      <c r="C2" s="40"/>
      <c r="D2" s="40"/>
      <c r="E2" s="40"/>
      <c r="F2" s="40"/>
      <c r="G2" s="40"/>
    </row>
    <row r="3" spans="1:7">
      <c r="A3" s="51" t="s">
        <v>120</v>
      </c>
      <c r="B3" s="51"/>
      <c r="C3" s="51"/>
      <c r="D3" s="51"/>
      <c r="E3" s="51"/>
      <c r="F3" s="51"/>
      <c r="G3" s="51"/>
    </row>
    <row r="4" spans="1:7">
      <c r="A4" s="38"/>
      <c r="B4" s="51"/>
      <c r="C4" s="51"/>
      <c r="D4" s="51"/>
      <c r="E4" s="51"/>
      <c r="F4" s="51"/>
      <c r="G4" s="51"/>
    </row>
    <row r="5" spans="1:7">
      <c r="A5" s="52" t="s">
        <v>121</v>
      </c>
      <c r="B5" s="52"/>
      <c r="C5" s="57"/>
      <c r="D5" s="57"/>
      <c r="E5" s="41"/>
      <c r="F5" s="41"/>
      <c r="G5" s="41"/>
    </row>
    <row r="6" spans="1:7">
      <c r="A6" s="52" t="s">
        <v>122</v>
      </c>
      <c r="B6" s="52"/>
      <c r="C6" s="58"/>
      <c r="D6" s="58"/>
      <c r="E6" s="42"/>
      <c r="F6" s="42"/>
      <c r="G6" s="43"/>
    </row>
    <row r="7" spans="1:7">
      <c r="A7" s="38"/>
      <c r="B7" s="44"/>
      <c r="C7" s="56" t="s">
        <v>123</v>
      </c>
      <c r="D7" s="56"/>
      <c r="E7" s="56"/>
      <c r="F7" s="56"/>
      <c r="G7" s="44"/>
    </row>
    <row r="8" spans="1:7">
      <c r="A8" s="38"/>
      <c r="B8" s="45"/>
      <c r="C8" s="45"/>
      <c r="D8" s="45"/>
      <c r="E8" s="45"/>
      <c r="F8" s="45"/>
      <c r="G8" s="45"/>
    </row>
    <row r="9" spans="1:7" ht="29">
      <c r="A9" s="46" t="s">
        <v>39</v>
      </c>
      <c r="B9" s="54" t="s">
        <v>124</v>
      </c>
      <c r="C9" s="55"/>
      <c r="D9" s="47" t="s">
        <v>125</v>
      </c>
      <c r="E9" s="47" t="s">
        <v>126</v>
      </c>
      <c r="F9" s="47" t="s">
        <v>127</v>
      </c>
      <c r="G9" s="47" t="s">
        <v>128</v>
      </c>
    </row>
    <row r="10" spans="1:7">
      <c r="A10" s="48" t="s">
        <v>129</v>
      </c>
      <c r="B10" s="49"/>
      <c r="C10" s="50"/>
      <c r="D10" s="39"/>
      <c r="E10" s="39"/>
      <c r="F10" s="39"/>
      <c r="G10" s="39"/>
    </row>
    <row r="11" spans="1:7">
      <c r="A11" s="48" t="s">
        <v>130</v>
      </c>
      <c r="B11" s="49"/>
      <c r="C11" s="50"/>
      <c r="D11" s="39"/>
      <c r="E11" s="39"/>
      <c r="F11" s="39"/>
      <c r="G11" s="39"/>
    </row>
    <row r="12" spans="1:7">
      <c r="A12" s="48" t="s">
        <v>131</v>
      </c>
      <c r="B12" s="49"/>
      <c r="C12" s="50"/>
      <c r="D12" s="39"/>
      <c r="E12" s="39"/>
      <c r="F12" s="39"/>
      <c r="G12" s="39"/>
    </row>
    <row r="13" spans="1:7">
      <c r="A13" s="48" t="s">
        <v>132</v>
      </c>
      <c r="B13" s="49"/>
      <c r="C13" s="50"/>
      <c r="D13" s="39"/>
      <c r="E13" s="39"/>
      <c r="F13" s="39"/>
      <c r="G13" s="39"/>
    </row>
  </sheetData>
  <sheetProtection password="F75D" sheet="1" objects="1" scenarios="1"/>
  <mergeCells count="13">
    <mergeCell ref="B12:C12"/>
    <mergeCell ref="B13:C13"/>
    <mergeCell ref="A3:G3"/>
    <mergeCell ref="A6:B6"/>
    <mergeCell ref="A1:G1"/>
    <mergeCell ref="B9:C9"/>
    <mergeCell ref="B10:C10"/>
    <mergeCell ref="B11:C11"/>
    <mergeCell ref="B4:G4"/>
    <mergeCell ref="C7:F7"/>
    <mergeCell ref="A5:B5"/>
    <mergeCell ref="C5:D5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80" zoomScaleNormal="80" workbookViewId="0">
      <selection activeCell="C26" sqref="C26"/>
    </sheetView>
  </sheetViews>
  <sheetFormatPr defaultColWidth="11.08203125" defaultRowHeight="14.5"/>
  <cols>
    <col min="1" max="1" width="17" style="10" customWidth="1"/>
    <col min="2" max="2" width="11.08203125" style="10"/>
    <col min="3" max="3" width="88.83203125" style="10" customWidth="1"/>
    <col min="4" max="4" width="33" style="10" customWidth="1"/>
    <col min="5" max="5" width="11.08203125" style="10" customWidth="1"/>
    <col min="6" max="6" width="10.83203125" style="9" customWidth="1"/>
    <col min="7" max="7" width="13.83203125" style="9" customWidth="1"/>
    <col min="8" max="8" width="10.83203125" style="9" customWidth="1"/>
    <col min="9" max="9" width="11.08203125" style="10" customWidth="1"/>
    <col min="10" max="16384" width="11.08203125" style="10"/>
  </cols>
  <sheetData>
    <row r="1" spans="1:9">
      <c r="A1" s="1"/>
      <c r="B1" s="1"/>
      <c r="C1" s="1"/>
      <c r="D1" s="1"/>
      <c r="E1" s="1"/>
      <c r="F1" s="5"/>
      <c r="H1" s="5"/>
    </row>
    <row r="2" spans="1:9">
      <c r="A2" s="1"/>
      <c r="B2" s="1"/>
      <c r="C2" s="11" t="s">
        <v>9</v>
      </c>
      <c r="D2" s="2"/>
      <c r="E2" s="2"/>
      <c r="F2" s="5"/>
      <c r="H2" s="5"/>
    </row>
    <row r="3" spans="1:9">
      <c r="A3" s="1"/>
      <c r="B3" s="1"/>
      <c r="C3" s="12" t="s">
        <v>35</v>
      </c>
      <c r="D3" s="1"/>
      <c r="E3" s="1"/>
      <c r="F3" s="5"/>
      <c r="H3" s="5"/>
    </row>
    <row r="4" spans="1:9">
      <c r="A4" s="3" t="s">
        <v>10</v>
      </c>
      <c r="B4" s="13" t="s">
        <v>0</v>
      </c>
      <c r="C4" s="13" t="s">
        <v>11</v>
      </c>
      <c r="D4" s="13" t="s">
        <v>12</v>
      </c>
      <c r="E4" s="13" t="s">
        <v>13</v>
      </c>
      <c r="F4" s="13" t="s">
        <v>12</v>
      </c>
      <c r="G4" s="13" t="s">
        <v>15</v>
      </c>
      <c r="H4" s="13" t="s">
        <v>14</v>
      </c>
    </row>
    <row r="5" spans="1:9" ht="15.65" customHeight="1">
      <c r="A5" s="32" t="s">
        <v>39</v>
      </c>
      <c r="B5" s="14">
        <v>1</v>
      </c>
      <c r="C5" s="34" t="s">
        <v>113</v>
      </c>
      <c r="D5" s="14" t="s">
        <v>16</v>
      </c>
      <c r="E5" s="14">
        <v>20</v>
      </c>
      <c r="F5" s="35"/>
      <c r="G5" s="24">
        <f>MIN(H5,E5*F5)</f>
        <v>0</v>
      </c>
      <c r="H5" s="27">
        <v>20</v>
      </c>
    </row>
    <row r="6" spans="1:9" ht="31">
      <c r="A6" s="71" t="s">
        <v>114</v>
      </c>
      <c r="B6" s="14">
        <v>2</v>
      </c>
      <c r="C6" s="15" t="s">
        <v>82</v>
      </c>
      <c r="D6" s="14" t="s">
        <v>17</v>
      </c>
      <c r="E6" s="14">
        <v>14</v>
      </c>
      <c r="F6" s="35"/>
      <c r="G6" s="62">
        <f>MIN(H6,SUMPRODUCT(E6:E8,F6:F8))</f>
        <v>0</v>
      </c>
      <c r="H6" s="65">
        <v>70</v>
      </c>
      <c r="I6" s="31"/>
    </row>
    <row r="7" spans="1:9" ht="29">
      <c r="A7" s="71"/>
      <c r="B7" s="14">
        <v>3</v>
      </c>
      <c r="C7" s="15" t="s">
        <v>71</v>
      </c>
      <c r="D7" s="14" t="s">
        <v>17</v>
      </c>
      <c r="E7" s="14">
        <v>10</v>
      </c>
      <c r="F7" s="35"/>
      <c r="G7" s="63"/>
      <c r="H7" s="66"/>
      <c r="I7" s="31"/>
    </row>
    <row r="8" spans="1:9">
      <c r="A8" s="71"/>
      <c r="B8" s="14">
        <v>4</v>
      </c>
      <c r="C8" s="8" t="s">
        <v>72</v>
      </c>
      <c r="D8" s="14" t="s">
        <v>17</v>
      </c>
      <c r="E8" s="14">
        <v>7</v>
      </c>
      <c r="F8" s="35"/>
      <c r="G8" s="64"/>
      <c r="H8" s="67"/>
      <c r="I8" s="31"/>
    </row>
    <row r="9" spans="1:9">
      <c r="A9" s="71"/>
      <c r="B9" s="14">
        <v>5</v>
      </c>
      <c r="C9" s="8" t="s">
        <v>73</v>
      </c>
      <c r="D9" s="14" t="s">
        <v>17</v>
      </c>
      <c r="E9" s="14">
        <v>2</v>
      </c>
      <c r="F9" s="35"/>
      <c r="G9" s="62">
        <f>MIN(H9,SUMPRODUCT(E9:E13,F9:F13))</f>
        <v>0</v>
      </c>
      <c r="H9" s="65">
        <v>20</v>
      </c>
      <c r="I9" s="31"/>
    </row>
    <row r="10" spans="1:9">
      <c r="A10" s="71"/>
      <c r="B10" s="14">
        <v>6</v>
      </c>
      <c r="C10" s="8" t="s">
        <v>74</v>
      </c>
      <c r="D10" s="14" t="s">
        <v>17</v>
      </c>
      <c r="E10" s="14">
        <v>1</v>
      </c>
      <c r="F10" s="35"/>
      <c r="G10" s="63"/>
      <c r="H10" s="66"/>
      <c r="I10" s="31"/>
    </row>
    <row r="11" spans="1:9">
      <c r="A11" s="71"/>
      <c r="B11" s="14">
        <v>7</v>
      </c>
      <c r="C11" s="8" t="s">
        <v>75</v>
      </c>
      <c r="D11" s="14" t="s">
        <v>18</v>
      </c>
      <c r="E11" s="14">
        <v>2</v>
      </c>
      <c r="F11" s="35"/>
      <c r="G11" s="63"/>
      <c r="H11" s="66"/>
      <c r="I11" s="31"/>
    </row>
    <row r="12" spans="1:9">
      <c r="A12" s="71"/>
      <c r="B12" s="14">
        <v>8</v>
      </c>
      <c r="C12" s="8" t="s">
        <v>76</v>
      </c>
      <c r="D12" s="14" t="s">
        <v>19</v>
      </c>
      <c r="E12" s="14">
        <v>1</v>
      </c>
      <c r="F12" s="35"/>
      <c r="G12" s="63"/>
      <c r="H12" s="66"/>
      <c r="I12" s="31"/>
    </row>
    <row r="13" spans="1:9">
      <c r="A13" s="71"/>
      <c r="B13" s="14">
        <v>9</v>
      </c>
      <c r="C13" s="8" t="s">
        <v>77</v>
      </c>
      <c r="D13" s="14" t="s">
        <v>17</v>
      </c>
      <c r="E13" s="14">
        <v>0.5</v>
      </c>
      <c r="F13" s="35"/>
      <c r="G13" s="64"/>
      <c r="H13" s="67"/>
      <c r="I13" s="31"/>
    </row>
    <row r="14" spans="1:9">
      <c r="A14" s="71"/>
      <c r="B14" s="14">
        <v>10</v>
      </c>
      <c r="C14" s="8" t="s">
        <v>70</v>
      </c>
      <c r="D14" s="14" t="s">
        <v>20</v>
      </c>
      <c r="E14" s="14">
        <v>2</v>
      </c>
      <c r="F14" s="35"/>
      <c r="G14" s="24">
        <f>MIN(H14,E14*F14)</f>
        <v>0</v>
      </c>
      <c r="H14" s="7">
        <v>5</v>
      </c>
    </row>
    <row r="15" spans="1:9">
      <c r="A15" s="71"/>
      <c r="B15" s="14">
        <v>11</v>
      </c>
      <c r="C15" s="8" t="s">
        <v>78</v>
      </c>
      <c r="D15" s="14" t="s">
        <v>21</v>
      </c>
      <c r="E15" s="14">
        <v>0.01</v>
      </c>
      <c r="F15" s="35"/>
      <c r="G15" s="24">
        <f>MIN(H15,E15*F15)</f>
        <v>0</v>
      </c>
      <c r="H15" s="7">
        <v>10</v>
      </c>
    </row>
    <row r="16" spans="1:9">
      <c r="A16" s="59" t="s">
        <v>40</v>
      </c>
      <c r="B16" s="14">
        <v>12</v>
      </c>
      <c r="C16" s="8" t="s">
        <v>79</v>
      </c>
      <c r="D16" s="14" t="s">
        <v>22</v>
      </c>
      <c r="E16" s="14">
        <v>5</v>
      </c>
      <c r="F16" s="35"/>
      <c r="G16" s="62">
        <f>MIN(H16,SUMPRODUCT(E16:E18,F16:F18))</f>
        <v>0</v>
      </c>
      <c r="H16" s="59">
        <v>10</v>
      </c>
      <c r="I16" s="31"/>
    </row>
    <row r="17" spans="1:9">
      <c r="A17" s="60"/>
      <c r="B17" s="14">
        <v>13</v>
      </c>
      <c r="C17" s="8" t="s">
        <v>80</v>
      </c>
      <c r="D17" s="14" t="s">
        <v>22</v>
      </c>
      <c r="E17" s="14">
        <v>2.5</v>
      </c>
      <c r="F17" s="35"/>
      <c r="G17" s="63"/>
      <c r="H17" s="60"/>
      <c r="I17" s="31"/>
    </row>
    <row r="18" spans="1:9">
      <c r="A18" s="60"/>
      <c r="B18" s="14">
        <v>14</v>
      </c>
      <c r="C18" s="8" t="s">
        <v>81</v>
      </c>
      <c r="D18" s="14" t="s">
        <v>23</v>
      </c>
      <c r="E18" s="14">
        <v>2</v>
      </c>
      <c r="F18" s="35"/>
      <c r="G18" s="64"/>
      <c r="H18" s="61"/>
      <c r="I18" s="31"/>
    </row>
    <row r="19" spans="1:9">
      <c r="A19" s="71" t="s">
        <v>41</v>
      </c>
      <c r="B19" s="14">
        <v>15</v>
      </c>
      <c r="C19" s="8" t="s">
        <v>25</v>
      </c>
      <c r="D19" s="14" t="s">
        <v>27</v>
      </c>
      <c r="E19" s="14">
        <v>3</v>
      </c>
      <c r="F19" s="35"/>
      <c r="G19" s="62">
        <f>MIN(H19,SUMPRODUCT(E19:E21,F19:F21))</f>
        <v>0</v>
      </c>
      <c r="H19" s="65">
        <v>5</v>
      </c>
      <c r="I19" s="31"/>
    </row>
    <row r="20" spans="1:9">
      <c r="A20" s="71"/>
      <c r="B20" s="14">
        <v>16</v>
      </c>
      <c r="C20" s="8" t="s">
        <v>26</v>
      </c>
      <c r="D20" s="14" t="s">
        <v>28</v>
      </c>
      <c r="E20" s="14">
        <v>1.5</v>
      </c>
      <c r="F20" s="35"/>
      <c r="G20" s="63"/>
      <c r="H20" s="66"/>
      <c r="I20" s="31"/>
    </row>
    <row r="21" spans="1:9">
      <c r="A21" s="71"/>
      <c r="B21" s="14">
        <v>17</v>
      </c>
      <c r="C21" s="8" t="s">
        <v>84</v>
      </c>
      <c r="D21" s="14" t="s">
        <v>24</v>
      </c>
      <c r="E21" s="14">
        <v>1</v>
      </c>
      <c r="F21" s="35"/>
      <c r="G21" s="64"/>
      <c r="H21" s="67"/>
      <c r="I21" s="31"/>
    </row>
    <row r="22" spans="1:9">
      <c r="A22" s="72" t="s">
        <v>118</v>
      </c>
      <c r="B22" s="73"/>
      <c r="C22" s="73"/>
      <c r="D22" s="73"/>
      <c r="E22" s="73"/>
      <c r="F22" s="74"/>
      <c r="G22" s="16">
        <f>MIN(H22,SUM(G5:G21))</f>
        <v>0</v>
      </c>
      <c r="H22" s="13">
        <v>100</v>
      </c>
      <c r="I22" s="33" t="s">
        <v>66</v>
      </c>
    </row>
    <row r="23" spans="1:9">
      <c r="A23" s="1"/>
      <c r="B23" s="17"/>
      <c r="C23" s="1"/>
      <c r="D23" s="1"/>
      <c r="E23" s="1"/>
      <c r="F23" s="5"/>
      <c r="H23" s="5"/>
    </row>
    <row r="24" spans="1:9">
      <c r="B24" s="1"/>
      <c r="C24" s="11" t="s">
        <v>38</v>
      </c>
      <c r="D24" s="2"/>
      <c r="E24" s="2"/>
      <c r="F24" s="5"/>
      <c r="H24" s="5"/>
    </row>
    <row r="25" spans="1:9">
      <c r="A25" s="1"/>
      <c r="B25" s="1"/>
      <c r="C25" s="12" t="s">
        <v>36</v>
      </c>
      <c r="D25" s="1"/>
      <c r="E25" s="1"/>
      <c r="F25" s="5"/>
      <c r="H25" s="5"/>
    </row>
    <row r="26" spans="1:9">
      <c r="A26" s="3" t="s">
        <v>10</v>
      </c>
      <c r="B26" s="13" t="s">
        <v>0</v>
      </c>
      <c r="C26" s="13" t="s">
        <v>11</v>
      </c>
      <c r="D26" s="13" t="s">
        <v>12</v>
      </c>
      <c r="E26" s="13" t="s">
        <v>13</v>
      </c>
      <c r="F26" s="13" t="s">
        <v>12</v>
      </c>
      <c r="G26" s="13" t="s">
        <v>15</v>
      </c>
      <c r="H26" s="13" t="s">
        <v>14</v>
      </c>
    </row>
    <row r="27" spans="1:9" ht="24" customHeight="1">
      <c r="A27" s="75" t="s">
        <v>42</v>
      </c>
      <c r="B27" s="14">
        <v>1</v>
      </c>
      <c r="C27" s="15" t="s">
        <v>85</v>
      </c>
      <c r="D27" s="14" t="s">
        <v>29</v>
      </c>
      <c r="E27" s="14">
        <v>2</v>
      </c>
      <c r="F27" s="36"/>
      <c r="G27" s="62">
        <f>MIN(H27,SUMPRODUCT(E27:E30,F27:F30))</f>
        <v>0</v>
      </c>
      <c r="H27" s="68">
        <v>50</v>
      </c>
    </row>
    <row r="28" spans="1:9" ht="29">
      <c r="A28" s="76"/>
      <c r="B28" s="14">
        <v>2</v>
      </c>
      <c r="C28" s="15" t="s">
        <v>115</v>
      </c>
      <c r="D28" s="7" t="s">
        <v>30</v>
      </c>
      <c r="E28" s="14">
        <v>2</v>
      </c>
      <c r="F28" s="37"/>
      <c r="G28" s="63"/>
      <c r="H28" s="69"/>
    </row>
    <row r="29" spans="1:9" ht="29">
      <c r="A29" s="76"/>
      <c r="B29" s="14">
        <v>3</v>
      </c>
      <c r="C29" s="15" t="s">
        <v>116</v>
      </c>
      <c r="D29" s="7" t="s">
        <v>30</v>
      </c>
      <c r="E29" s="14">
        <v>1.5</v>
      </c>
      <c r="F29" s="37"/>
      <c r="G29" s="63"/>
      <c r="H29" s="69"/>
    </row>
    <row r="30" spans="1:9" ht="29">
      <c r="A30" s="77"/>
      <c r="B30" s="14">
        <v>4</v>
      </c>
      <c r="C30" s="15" t="s">
        <v>117</v>
      </c>
      <c r="D30" s="7" t="s">
        <v>30</v>
      </c>
      <c r="E30" s="14">
        <v>1</v>
      </c>
      <c r="F30" s="37"/>
      <c r="G30" s="64"/>
      <c r="H30" s="70"/>
    </row>
    <row r="31" spans="1:9">
      <c r="A31" s="71" t="s">
        <v>43</v>
      </c>
      <c r="B31" s="14">
        <v>5</v>
      </c>
      <c r="C31" s="15" t="s">
        <v>86</v>
      </c>
      <c r="D31" s="14" t="s">
        <v>27</v>
      </c>
      <c r="E31" s="14">
        <v>2</v>
      </c>
      <c r="F31" s="36"/>
      <c r="G31" s="62">
        <f>MIN(H31,SUMPRODUCT(E31:E36,F31:F36))</f>
        <v>0</v>
      </c>
      <c r="H31" s="65">
        <v>40</v>
      </c>
    </row>
    <row r="32" spans="1:9">
      <c r="A32" s="71"/>
      <c r="B32" s="14">
        <v>6</v>
      </c>
      <c r="C32" s="15" t="s">
        <v>87</v>
      </c>
      <c r="D32" s="14" t="s">
        <v>28</v>
      </c>
      <c r="E32" s="14">
        <v>1</v>
      </c>
      <c r="F32" s="36"/>
      <c r="G32" s="63"/>
      <c r="H32" s="66"/>
    </row>
    <row r="33" spans="1:9">
      <c r="A33" s="71"/>
      <c r="B33" s="14">
        <v>7</v>
      </c>
      <c r="C33" s="15" t="s">
        <v>88</v>
      </c>
      <c r="D33" s="14" t="s">
        <v>27</v>
      </c>
      <c r="E33" s="14">
        <v>1</v>
      </c>
      <c r="F33" s="36"/>
      <c r="G33" s="63"/>
      <c r="H33" s="66"/>
    </row>
    <row r="34" spans="1:9">
      <c r="A34" s="71"/>
      <c r="B34" s="14">
        <v>8</v>
      </c>
      <c r="C34" s="15" t="s">
        <v>89</v>
      </c>
      <c r="D34" s="14" t="s">
        <v>28</v>
      </c>
      <c r="E34" s="14">
        <v>0.5</v>
      </c>
      <c r="F34" s="36"/>
      <c r="G34" s="63"/>
      <c r="H34" s="66"/>
    </row>
    <row r="35" spans="1:9">
      <c r="A35" s="71"/>
      <c r="B35" s="14">
        <v>9</v>
      </c>
      <c r="C35" s="15" t="s">
        <v>90</v>
      </c>
      <c r="D35" s="14" t="s">
        <v>27</v>
      </c>
      <c r="E35" s="14">
        <v>0.5</v>
      </c>
      <c r="F35" s="36"/>
      <c r="G35" s="63"/>
      <c r="H35" s="66"/>
    </row>
    <row r="36" spans="1:9">
      <c r="A36" s="71"/>
      <c r="B36" s="14">
        <v>10</v>
      </c>
      <c r="C36" s="15" t="s">
        <v>91</v>
      </c>
      <c r="D36" s="14" t="s">
        <v>28</v>
      </c>
      <c r="E36" s="14">
        <v>0.25</v>
      </c>
      <c r="F36" s="36"/>
      <c r="G36" s="64"/>
      <c r="H36" s="67"/>
    </row>
    <row r="37" spans="1:9">
      <c r="A37" s="71" t="s">
        <v>44</v>
      </c>
      <c r="B37" s="14">
        <v>11</v>
      </c>
      <c r="C37" s="15" t="s">
        <v>92</v>
      </c>
      <c r="D37" s="7" t="s">
        <v>24</v>
      </c>
      <c r="E37" s="14">
        <v>1</v>
      </c>
      <c r="F37" s="36"/>
      <c r="G37" s="62">
        <f>MIN(H37,SUMPRODUCT(E37:E39,F37:F39))</f>
        <v>0</v>
      </c>
      <c r="H37" s="65">
        <v>20</v>
      </c>
    </row>
    <row r="38" spans="1:9">
      <c r="A38" s="71"/>
      <c r="B38" s="14">
        <v>12</v>
      </c>
      <c r="C38" s="15" t="s">
        <v>94</v>
      </c>
      <c r="D38" s="7" t="s">
        <v>24</v>
      </c>
      <c r="E38" s="14">
        <v>0.5</v>
      </c>
      <c r="F38" s="36"/>
      <c r="G38" s="63"/>
      <c r="H38" s="66"/>
    </row>
    <row r="39" spans="1:9">
      <c r="A39" s="71"/>
      <c r="B39" s="14">
        <v>13</v>
      </c>
      <c r="C39" s="15" t="s">
        <v>93</v>
      </c>
      <c r="D39" s="7" t="s">
        <v>24</v>
      </c>
      <c r="E39" s="14">
        <v>0.25</v>
      </c>
      <c r="F39" s="36"/>
      <c r="G39" s="64"/>
      <c r="H39" s="67"/>
    </row>
    <row r="40" spans="1:9">
      <c r="A40" s="71" t="s">
        <v>45</v>
      </c>
      <c r="B40" s="14">
        <v>14</v>
      </c>
      <c r="C40" s="15" t="s">
        <v>33</v>
      </c>
      <c r="D40" s="7" t="s">
        <v>32</v>
      </c>
      <c r="E40" s="14">
        <v>1</v>
      </c>
      <c r="F40" s="36"/>
      <c r="G40" s="62">
        <f>MIN(H40,SUMPRODUCT(E40:E41,F40:F41))</f>
        <v>0</v>
      </c>
      <c r="H40" s="59">
        <v>10</v>
      </c>
    </row>
    <row r="41" spans="1:9">
      <c r="A41" s="71"/>
      <c r="B41" s="14">
        <v>15</v>
      </c>
      <c r="C41" s="15" t="s">
        <v>31</v>
      </c>
      <c r="D41" s="7" t="s">
        <v>32</v>
      </c>
      <c r="E41" s="14">
        <v>0.5</v>
      </c>
      <c r="F41" s="36"/>
      <c r="G41" s="64"/>
      <c r="H41" s="61"/>
    </row>
    <row r="42" spans="1:9">
      <c r="A42" s="72" t="s">
        <v>118</v>
      </c>
      <c r="B42" s="73"/>
      <c r="C42" s="73"/>
      <c r="D42" s="73"/>
      <c r="E42" s="73"/>
      <c r="F42" s="74"/>
      <c r="G42" s="16">
        <f>MIN(H42,SUM(G27:G41))</f>
        <v>0</v>
      </c>
      <c r="H42" s="13">
        <v>100</v>
      </c>
      <c r="I42" s="1" t="s">
        <v>67</v>
      </c>
    </row>
    <row r="43" spans="1:9">
      <c r="A43" s="1"/>
      <c r="B43" s="17"/>
      <c r="C43" s="1"/>
      <c r="D43" s="1"/>
      <c r="E43" s="1"/>
      <c r="F43" s="5"/>
      <c r="H43" s="5"/>
    </row>
    <row r="44" spans="1:9">
      <c r="A44" s="1" t="s">
        <v>1</v>
      </c>
      <c r="B44" s="1"/>
      <c r="C44" s="11" t="s">
        <v>54</v>
      </c>
      <c r="D44" s="6"/>
      <c r="E44" s="2"/>
      <c r="F44" s="5"/>
      <c r="H44" s="5"/>
    </row>
    <row r="45" spans="1:9">
      <c r="A45" s="1"/>
      <c r="B45" s="1"/>
      <c r="C45" s="12" t="s">
        <v>37</v>
      </c>
      <c r="D45" s="1"/>
      <c r="E45" s="1"/>
      <c r="F45" s="5"/>
      <c r="H45" s="5"/>
    </row>
    <row r="46" spans="1:9">
      <c r="A46" s="3" t="s">
        <v>10</v>
      </c>
      <c r="B46" s="13" t="s">
        <v>0</v>
      </c>
      <c r="C46" s="13" t="s">
        <v>11</v>
      </c>
      <c r="D46" s="13" t="s">
        <v>12</v>
      </c>
      <c r="E46" s="13" t="s">
        <v>13</v>
      </c>
      <c r="F46" s="13" t="s">
        <v>12</v>
      </c>
      <c r="G46" s="13" t="s">
        <v>15</v>
      </c>
      <c r="H46" s="13" t="s">
        <v>14</v>
      </c>
    </row>
    <row r="47" spans="1:9">
      <c r="A47" s="59" t="s">
        <v>46</v>
      </c>
      <c r="B47" s="14">
        <v>1</v>
      </c>
      <c r="C47" s="8" t="s">
        <v>95</v>
      </c>
      <c r="D47" s="14" t="s">
        <v>23</v>
      </c>
      <c r="E47" s="14">
        <v>2</v>
      </c>
      <c r="F47" s="36"/>
      <c r="G47" s="62">
        <f>MIN(H47,SUMPRODUCT(E47:E49,F47:F49))</f>
        <v>0</v>
      </c>
      <c r="H47" s="59">
        <v>40</v>
      </c>
    </row>
    <row r="48" spans="1:9">
      <c r="A48" s="60"/>
      <c r="B48" s="14">
        <v>2</v>
      </c>
      <c r="C48" s="8" t="s">
        <v>96</v>
      </c>
      <c r="D48" s="14" t="s">
        <v>23</v>
      </c>
      <c r="E48" s="14">
        <v>1.5</v>
      </c>
      <c r="F48" s="36"/>
      <c r="G48" s="63"/>
      <c r="H48" s="60"/>
    </row>
    <row r="49" spans="1:8">
      <c r="A49" s="61"/>
      <c r="B49" s="14">
        <v>3</v>
      </c>
      <c r="C49" s="8" t="s">
        <v>97</v>
      </c>
      <c r="D49" s="14" t="s">
        <v>23</v>
      </c>
      <c r="E49" s="14">
        <v>1</v>
      </c>
      <c r="F49" s="36"/>
      <c r="G49" s="64"/>
      <c r="H49" s="61"/>
    </row>
    <row r="50" spans="1:8">
      <c r="A50" s="71" t="s">
        <v>47</v>
      </c>
      <c r="B50" s="14">
        <v>4</v>
      </c>
      <c r="C50" s="8" t="s">
        <v>110</v>
      </c>
      <c r="D50" s="14" t="s">
        <v>23</v>
      </c>
      <c r="E50" s="14">
        <v>3</v>
      </c>
      <c r="F50" s="36"/>
      <c r="G50" s="62">
        <f>MIN(H50,SUMPRODUCT(E50:E57,F50:F57))</f>
        <v>0</v>
      </c>
      <c r="H50" s="59">
        <v>60</v>
      </c>
    </row>
    <row r="51" spans="1:8">
      <c r="A51" s="71"/>
      <c r="B51" s="14">
        <v>5</v>
      </c>
      <c r="C51" s="8" t="s">
        <v>111</v>
      </c>
      <c r="D51" s="14" t="s">
        <v>23</v>
      </c>
      <c r="E51" s="14">
        <v>1</v>
      </c>
      <c r="F51" s="36"/>
      <c r="G51" s="63"/>
      <c r="H51" s="60"/>
    </row>
    <row r="52" spans="1:8">
      <c r="A52" s="71"/>
      <c r="B52" s="14">
        <v>6</v>
      </c>
      <c r="C52" s="8" t="s">
        <v>98</v>
      </c>
      <c r="D52" s="14" t="s">
        <v>23</v>
      </c>
      <c r="E52" s="14">
        <v>2</v>
      </c>
      <c r="F52" s="36"/>
      <c r="G52" s="63"/>
      <c r="H52" s="60"/>
    </row>
    <row r="53" spans="1:8">
      <c r="A53" s="71"/>
      <c r="B53" s="14">
        <v>7</v>
      </c>
      <c r="C53" s="8" t="s">
        <v>99</v>
      </c>
      <c r="D53" s="14" t="s">
        <v>23</v>
      </c>
      <c r="E53" s="14">
        <v>3</v>
      </c>
      <c r="F53" s="36"/>
      <c r="G53" s="63"/>
      <c r="H53" s="60"/>
    </row>
    <row r="54" spans="1:8">
      <c r="A54" s="71"/>
      <c r="B54" s="14">
        <v>8</v>
      </c>
      <c r="C54" s="8" t="s">
        <v>100</v>
      </c>
      <c r="D54" s="14" t="s">
        <v>23</v>
      </c>
      <c r="E54" s="14">
        <v>2</v>
      </c>
      <c r="F54" s="36"/>
      <c r="G54" s="63"/>
      <c r="H54" s="60"/>
    </row>
    <row r="55" spans="1:8">
      <c r="A55" s="71"/>
      <c r="B55" s="14">
        <v>9</v>
      </c>
      <c r="C55" s="8" t="s">
        <v>109</v>
      </c>
      <c r="D55" s="14" t="s">
        <v>23</v>
      </c>
      <c r="E55" s="14">
        <v>3</v>
      </c>
      <c r="F55" s="36"/>
      <c r="G55" s="63"/>
      <c r="H55" s="60"/>
    </row>
    <row r="56" spans="1:8">
      <c r="A56" s="71"/>
      <c r="B56" s="14">
        <v>10</v>
      </c>
      <c r="C56" s="8" t="s">
        <v>101</v>
      </c>
      <c r="D56" s="14" t="s">
        <v>23</v>
      </c>
      <c r="E56" s="14">
        <v>2</v>
      </c>
      <c r="F56" s="36"/>
      <c r="G56" s="63"/>
      <c r="H56" s="60"/>
    </row>
    <row r="57" spans="1:8">
      <c r="A57" s="71"/>
      <c r="B57" s="14">
        <v>11</v>
      </c>
      <c r="C57" s="8" t="s">
        <v>102</v>
      </c>
      <c r="D57" s="14" t="s">
        <v>23</v>
      </c>
      <c r="E57" s="14">
        <v>2</v>
      </c>
      <c r="F57" s="36"/>
      <c r="G57" s="64"/>
      <c r="H57" s="61"/>
    </row>
    <row r="58" spans="1:8" ht="43.5">
      <c r="A58" s="59" t="s">
        <v>48</v>
      </c>
      <c r="B58" s="14">
        <v>12</v>
      </c>
      <c r="C58" s="15" t="s">
        <v>112</v>
      </c>
      <c r="D58" s="7" t="s">
        <v>24</v>
      </c>
      <c r="E58" s="14">
        <v>0.5</v>
      </c>
      <c r="F58" s="36"/>
      <c r="G58" s="62">
        <f>MIN(H58,SUMPRODUCT(E58:E64,F58:F64))</f>
        <v>0</v>
      </c>
      <c r="H58" s="59">
        <v>20</v>
      </c>
    </row>
    <row r="59" spans="1:8">
      <c r="A59" s="60"/>
      <c r="B59" s="14">
        <v>13</v>
      </c>
      <c r="C59" s="8" t="s">
        <v>103</v>
      </c>
      <c r="D59" s="7" t="s">
        <v>24</v>
      </c>
      <c r="E59" s="14">
        <v>0.25</v>
      </c>
      <c r="F59" s="36"/>
      <c r="G59" s="63"/>
      <c r="H59" s="60"/>
    </row>
    <row r="60" spans="1:8">
      <c r="A60" s="60"/>
      <c r="B60" s="14">
        <v>14</v>
      </c>
      <c r="C60" s="8" t="s">
        <v>104</v>
      </c>
      <c r="D60" s="7" t="s">
        <v>24</v>
      </c>
      <c r="E60" s="14">
        <v>0.15</v>
      </c>
      <c r="F60" s="36"/>
      <c r="G60" s="63"/>
      <c r="H60" s="60"/>
    </row>
    <row r="61" spans="1:8">
      <c r="A61" s="60"/>
      <c r="B61" s="14">
        <v>15</v>
      </c>
      <c r="C61" s="8" t="s">
        <v>105</v>
      </c>
      <c r="D61" s="7" t="s">
        <v>34</v>
      </c>
      <c r="E61" s="14">
        <v>2</v>
      </c>
      <c r="F61" s="36"/>
      <c r="G61" s="63"/>
      <c r="H61" s="60"/>
    </row>
    <row r="62" spans="1:8">
      <c r="A62" s="60"/>
      <c r="B62" s="14">
        <v>16</v>
      </c>
      <c r="C62" s="8" t="s">
        <v>108</v>
      </c>
      <c r="D62" s="7" t="s">
        <v>34</v>
      </c>
      <c r="E62" s="14">
        <v>2</v>
      </c>
      <c r="F62" s="36"/>
      <c r="G62" s="63"/>
      <c r="H62" s="60"/>
    </row>
    <row r="63" spans="1:8">
      <c r="A63" s="60"/>
      <c r="B63" s="14">
        <v>17</v>
      </c>
      <c r="C63" s="8" t="s">
        <v>106</v>
      </c>
      <c r="D63" s="7" t="s">
        <v>34</v>
      </c>
      <c r="E63" s="14">
        <v>1</v>
      </c>
      <c r="F63" s="36"/>
      <c r="G63" s="63"/>
      <c r="H63" s="60"/>
    </row>
    <row r="64" spans="1:8">
      <c r="A64" s="60"/>
      <c r="B64" s="14">
        <v>18</v>
      </c>
      <c r="C64" s="8" t="s">
        <v>107</v>
      </c>
      <c r="D64" s="7" t="s">
        <v>32</v>
      </c>
      <c r="E64" s="14">
        <v>1</v>
      </c>
      <c r="F64" s="36"/>
      <c r="G64" s="64"/>
      <c r="H64" s="61"/>
    </row>
    <row r="65" spans="1:9">
      <c r="A65" s="72" t="s">
        <v>118</v>
      </c>
      <c r="B65" s="73"/>
      <c r="C65" s="73"/>
      <c r="D65" s="73"/>
      <c r="E65" s="73"/>
      <c r="F65" s="74"/>
      <c r="G65" s="16">
        <f>MIN(H65,SUM(G47:G64))</f>
        <v>0</v>
      </c>
      <c r="H65" s="13">
        <v>100</v>
      </c>
      <c r="I65" s="33" t="s">
        <v>69</v>
      </c>
    </row>
    <row r="67" spans="1:9">
      <c r="B67" s="4"/>
      <c r="C67" s="18" t="s">
        <v>49</v>
      </c>
      <c r="D67" s="19"/>
      <c r="E67" s="20"/>
      <c r="F67" s="10"/>
      <c r="G67" s="16">
        <f>0.7*G22+0.2*G42+0.1*G65</f>
        <v>0</v>
      </c>
      <c r="H67" s="23"/>
    </row>
    <row r="68" spans="1:9">
      <c r="B68" s="22" t="s">
        <v>2</v>
      </c>
      <c r="C68" s="4" t="s">
        <v>57</v>
      </c>
      <c r="D68" s="19"/>
      <c r="E68" s="20"/>
      <c r="F68" s="21"/>
      <c r="H68" s="21"/>
    </row>
    <row r="69" spans="1:9">
      <c r="B69" s="22" t="s">
        <v>3</v>
      </c>
      <c r="C69" s="4" t="s">
        <v>58</v>
      </c>
      <c r="D69" s="19"/>
      <c r="E69" s="20"/>
      <c r="F69" s="21"/>
      <c r="H69" s="21"/>
    </row>
    <row r="70" spans="1:9">
      <c r="B70" s="4"/>
      <c r="C70" s="5" t="s">
        <v>68</v>
      </c>
    </row>
    <row r="71" spans="1:9">
      <c r="B71" s="22" t="s">
        <v>4</v>
      </c>
      <c r="C71" s="4" t="s">
        <v>59</v>
      </c>
    </row>
    <row r="72" spans="1:9">
      <c r="C72" s="33" t="s">
        <v>83</v>
      </c>
    </row>
    <row r="73" spans="1:9">
      <c r="C73" s="18" t="s">
        <v>50</v>
      </c>
    </row>
    <row r="74" spans="1:9">
      <c r="B74" s="22" t="s">
        <v>5</v>
      </c>
      <c r="C74" s="4" t="s">
        <v>51</v>
      </c>
    </row>
    <row r="75" spans="1:9">
      <c r="B75" s="22" t="s">
        <v>6</v>
      </c>
      <c r="C75" s="4" t="s">
        <v>52</v>
      </c>
    </row>
    <row r="76" spans="1:9">
      <c r="B76" s="22" t="s">
        <v>7</v>
      </c>
      <c r="C76" s="4" t="s">
        <v>53</v>
      </c>
    </row>
    <row r="77" spans="1:9">
      <c r="B77" s="22" t="s">
        <v>8</v>
      </c>
      <c r="C77" s="4" t="s">
        <v>55</v>
      </c>
    </row>
    <row r="79" spans="1:9">
      <c r="C79" s="1" t="s">
        <v>56</v>
      </c>
    </row>
    <row r="81" spans="1:3" ht="15.5">
      <c r="A81" s="25"/>
      <c r="B81" s="25"/>
      <c r="C81" s="25"/>
    </row>
  </sheetData>
  <sheetProtection password="F75D" sheet="1" objects="1" scenarios="1"/>
  <mergeCells count="35">
    <mergeCell ref="A16:A18"/>
    <mergeCell ref="A19:A21"/>
    <mergeCell ref="A6:A15"/>
    <mergeCell ref="A47:A49"/>
    <mergeCell ref="A50:A57"/>
    <mergeCell ref="A31:A36"/>
    <mergeCell ref="A65:F65"/>
    <mergeCell ref="A42:F42"/>
    <mergeCell ref="A22:F22"/>
    <mergeCell ref="A58:A64"/>
    <mergeCell ref="A27:A30"/>
    <mergeCell ref="H27:H30"/>
    <mergeCell ref="A37:A39"/>
    <mergeCell ref="H37:H39"/>
    <mergeCell ref="A40:A41"/>
    <mergeCell ref="H40:H41"/>
    <mergeCell ref="H31:H36"/>
    <mergeCell ref="G27:G30"/>
    <mergeCell ref="G31:G36"/>
    <mergeCell ref="G37:G39"/>
    <mergeCell ref="G40:G41"/>
    <mergeCell ref="H50:H57"/>
    <mergeCell ref="H47:H49"/>
    <mergeCell ref="H58:H64"/>
    <mergeCell ref="G47:G49"/>
    <mergeCell ref="G50:G57"/>
    <mergeCell ref="G58:G64"/>
    <mergeCell ref="H16:H18"/>
    <mergeCell ref="G16:G18"/>
    <mergeCell ref="G19:G21"/>
    <mergeCell ref="H19:H21"/>
    <mergeCell ref="G6:G8"/>
    <mergeCell ref="H9:H13"/>
    <mergeCell ref="G9:G13"/>
    <mergeCell ref="H6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5" sqref="A5"/>
    </sheetView>
  </sheetViews>
  <sheetFormatPr defaultColWidth="10.83203125" defaultRowHeight="15.5"/>
  <cols>
    <col min="1" max="5" width="20.83203125" style="25" customWidth="1"/>
    <col min="6" max="16384" width="10.83203125" style="25"/>
  </cols>
  <sheetData>
    <row r="2" spans="1:5" ht="50.15" customHeight="1">
      <c r="A2" s="7" t="s">
        <v>60</v>
      </c>
      <c r="B2" s="27" t="s">
        <v>63</v>
      </c>
      <c r="C2" s="27" t="s">
        <v>64</v>
      </c>
      <c r="D2" s="27" t="s">
        <v>65</v>
      </c>
      <c r="E2" s="7" t="s">
        <v>49</v>
      </c>
    </row>
    <row r="3" spans="1:5">
      <c r="A3" s="7" t="s">
        <v>61</v>
      </c>
      <c r="B3" s="28">
        <v>0.7</v>
      </c>
      <c r="C3" s="28">
        <v>0.2</v>
      </c>
      <c r="D3" s="28">
        <v>0.1</v>
      </c>
      <c r="E3" s="30">
        <f>SUM(B3:D3)</f>
        <v>0.99999999999999989</v>
      </c>
    </row>
    <row r="4" spans="1:5" ht="50.15" customHeight="1">
      <c r="A4" s="7" t="s">
        <v>62</v>
      </c>
      <c r="B4" s="29">
        <f>application!G22</f>
        <v>0</v>
      </c>
      <c r="C4" s="29">
        <f>application!G42</f>
        <v>0</v>
      </c>
      <c r="D4" s="29">
        <f>application!G65</f>
        <v>0</v>
      </c>
      <c r="E4" s="26">
        <f>SUMPRODUCT(B3:D3,B4:D4)</f>
        <v>0</v>
      </c>
    </row>
    <row r="7" spans="1:5">
      <c r="B7" s="5"/>
    </row>
    <row r="9" spans="1:5">
      <c r="B9" s="4"/>
    </row>
    <row r="10" spans="1:5">
      <c r="B10" s="4"/>
    </row>
    <row r="11" spans="1:5">
      <c r="B11" s="4"/>
    </row>
    <row r="12" spans="1:5">
      <c r="B12" s="4"/>
    </row>
    <row r="13" spans="1:5">
      <c r="B13" s="5"/>
    </row>
  </sheetData>
  <sheetProtection password="F75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identification</vt:lpstr>
      <vt:lpstr>application</vt:lpstr>
      <vt:lpstr>final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dcterms:created xsi:type="dcterms:W3CDTF">2023-05-16T08:01:12Z</dcterms:created>
  <dcterms:modified xsi:type="dcterms:W3CDTF">2025-05-29T14:13:07Z</dcterms:modified>
</cp:coreProperties>
</file>