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eLivro" defaultThemeVersion="124226"/>
  <mc:AlternateContent xmlns:mc="http://schemas.openxmlformats.org/markup-compatibility/2006">
    <mc:Choice Requires="x15">
      <x15ac:absPath xmlns:x15ac="http://schemas.microsoft.com/office/spreadsheetml/2010/11/ac" url="Y:\dgrh\Concursos\Docentes\2025\ISCAC\PRPD-1-2025_Prof Adjunto_SIG_1p\5.Publ obrigatórias\"/>
    </mc:Choice>
  </mc:AlternateContent>
  <bookViews>
    <workbookView xWindow="0" yWindow="0" windowWidth="28800" windowHeight="11870"/>
  </bookViews>
  <sheets>
    <sheet name="Identificação" sheetId="2" r:id="rId1"/>
    <sheet name="Grelha" sheetId="1" r:id="rId2"/>
    <sheet name="Anexo A" sheetId="3" r:id="rId3"/>
  </sheets>
  <definedNames>
    <definedName name="_xlnm.Print_Area" localSheetId="1">Grelha!$B$1:$Q$85</definedName>
    <definedName name="_xlnm.Print_Area" localSheetId="0">Identificação!$A$1:$G$19</definedName>
    <definedName name="_xlnm.Print_Titles" localSheetId="1">Grelha!$1:$9</definedName>
  </definedNames>
  <calcPr calcId="162913"/>
</workbook>
</file>

<file path=xl/calcChain.xml><?xml version="1.0" encoding="utf-8"?>
<calcChain xmlns="http://schemas.openxmlformats.org/spreadsheetml/2006/main">
  <c r="C46" i="1" l="1"/>
  <c r="C55" i="1" s="1"/>
  <c r="K65" i="1"/>
  <c r="K64" i="1"/>
  <c r="K60" i="1"/>
  <c r="K58" i="1"/>
  <c r="K57" i="1"/>
  <c r="K56" i="1"/>
  <c r="K53" i="1"/>
  <c r="K54" i="1" s="1"/>
  <c r="K52" i="1"/>
  <c r="K48" i="1"/>
  <c r="K47" i="1"/>
  <c r="K46" i="1"/>
  <c r="K43" i="1"/>
  <c r="K44" i="1" s="1"/>
  <c r="K41" i="1"/>
  <c r="K42" i="1" s="1"/>
  <c r="K39" i="1"/>
  <c r="K38" i="1"/>
  <c r="K37" i="1"/>
  <c r="K34" i="1"/>
  <c r="K33" i="1"/>
  <c r="K32" i="1"/>
  <c r="K31" i="1"/>
  <c r="K29" i="1"/>
  <c r="K28" i="1"/>
  <c r="K27" i="1"/>
  <c r="K26" i="1"/>
  <c r="K25" i="1"/>
  <c r="K23" i="1"/>
  <c r="K22" i="1"/>
  <c r="K19" i="1"/>
  <c r="K18" i="1"/>
  <c r="K16" i="1"/>
  <c r="K17" i="1" s="1"/>
  <c r="K14" i="1"/>
  <c r="K13" i="1"/>
  <c r="C56" i="1"/>
  <c r="C67" i="1" s="1"/>
  <c r="N52" i="1"/>
  <c r="C10" i="1"/>
  <c r="N43" i="1"/>
  <c r="N44" i="1" s="1"/>
  <c r="N41" i="1"/>
  <c r="N42" i="1" s="1"/>
  <c r="N65" i="1"/>
  <c r="N64" i="1"/>
  <c r="N60" i="1"/>
  <c r="N58" i="1"/>
  <c r="N57" i="1"/>
  <c r="N56" i="1"/>
  <c r="N53" i="1"/>
  <c r="N48" i="1"/>
  <c r="N47" i="1"/>
  <c r="N46" i="1"/>
  <c r="N39" i="1"/>
  <c r="N38" i="1"/>
  <c r="N37" i="1"/>
  <c r="N34" i="1"/>
  <c r="N33" i="1"/>
  <c r="N32" i="1"/>
  <c r="N31" i="1"/>
  <c r="N29" i="1"/>
  <c r="N28" i="1"/>
  <c r="N27" i="1"/>
  <c r="N26" i="1"/>
  <c r="N25" i="1"/>
  <c r="N23" i="1"/>
  <c r="N22" i="1"/>
  <c r="N19" i="1"/>
  <c r="N16" i="1"/>
  <c r="N17" i="1" s="1"/>
  <c r="N14" i="1"/>
  <c r="N13" i="1"/>
  <c r="N18" i="1"/>
  <c r="C7" i="1"/>
  <c r="I63" i="1"/>
  <c r="N63" i="1" s="1"/>
  <c r="K49" i="1" l="1"/>
  <c r="K63" i="1"/>
  <c r="K40" i="1"/>
  <c r="K30" i="1"/>
  <c r="K15" i="1"/>
  <c r="N54" i="1"/>
  <c r="N49" i="1"/>
  <c r="N15" i="1"/>
  <c r="N40" i="1"/>
  <c r="N30" i="1"/>
  <c r="I62" i="1" l="1"/>
  <c r="I59" i="1"/>
  <c r="I50" i="1"/>
  <c r="I35" i="1"/>
  <c r="I21" i="1"/>
  <c r="I20" i="1"/>
  <c r="I11" i="1"/>
  <c r="I10" i="1"/>
  <c r="N11" i="1" l="1"/>
  <c r="K11" i="1"/>
  <c r="N62" i="1"/>
  <c r="N66" i="1" s="1"/>
  <c r="K62" i="1"/>
  <c r="K66" i="1" s="1"/>
  <c r="N50" i="1"/>
  <c r="N51" i="1" s="1"/>
  <c r="N55" i="1" s="1"/>
  <c r="N74" i="1" s="1"/>
  <c r="O74" i="1" s="1"/>
  <c r="K50" i="1"/>
  <c r="K51" i="1" s="1"/>
  <c r="K55" i="1" s="1"/>
  <c r="K74" i="1" s="1"/>
  <c r="L74" i="1" s="1"/>
  <c r="N10" i="1"/>
  <c r="K10" i="1"/>
  <c r="K12" i="1" s="1"/>
  <c r="N59" i="1"/>
  <c r="N61" i="1" s="1"/>
  <c r="K59" i="1"/>
  <c r="K61" i="1" s="1"/>
  <c r="K67" i="1" s="1"/>
  <c r="K75" i="1" s="1"/>
  <c r="L75" i="1" s="1"/>
  <c r="N20" i="1"/>
  <c r="N24" i="1" s="1"/>
  <c r="K20" i="1"/>
  <c r="N21" i="1"/>
  <c r="K21" i="1"/>
  <c r="N35" i="1"/>
  <c r="N36" i="1" s="1"/>
  <c r="K35" i="1"/>
  <c r="K36" i="1" s="1"/>
  <c r="N12" i="1"/>
  <c r="C45" i="1"/>
  <c r="C68" i="1" s="1"/>
  <c r="N45" i="1" l="1"/>
  <c r="N73" i="1" s="1"/>
  <c r="O73" i="1" s="1"/>
  <c r="N67" i="1"/>
  <c r="N75" i="1" s="1"/>
  <c r="O75" i="1" s="1"/>
  <c r="K24" i="1"/>
  <c r="K45" i="1" s="1"/>
  <c r="N68" i="1" l="1"/>
  <c r="N76" i="1"/>
  <c r="O76" i="1" s="1"/>
  <c r="K73" i="1"/>
  <c r="K68" i="1"/>
  <c r="L73" i="1" l="1"/>
  <c r="K76" i="1"/>
  <c r="L76" i="1" s="1"/>
</calcChain>
</file>

<file path=xl/sharedStrings.xml><?xml version="1.0" encoding="utf-8"?>
<sst xmlns="http://schemas.openxmlformats.org/spreadsheetml/2006/main" count="211" uniqueCount="180">
  <si>
    <t>Instituto Politécnico de Coimbra</t>
  </si>
  <si>
    <t>Grelha de Avaliação</t>
  </si>
  <si>
    <t>Parâmetro</t>
  </si>
  <si>
    <t>Pontos (máximo)</t>
  </si>
  <si>
    <t>Itens</t>
  </si>
  <si>
    <t>Subitens</t>
  </si>
  <si>
    <t>Valoração</t>
  </si>
  <si>
    <t>Técnico-Científico e Profissional</t>
  </si>
  <si>
    <t xml:space="preserve">Publicação de artigos técnico-científicos em outras revistas com arbitragem ou capítulos de livros </t>
  </si>
  <si>
    <t>Orientação de Teses de Doutoramento (concluídas)</t>
  </si>
  <si>
    <t>Coorientação de Teses de Doutoramento (concluídas)</t>
  </si>
  <si>
    <t>Sub-Total 1</t>
  </si>
  <si>
    <t>Pedagógico</t>
  </si>
  <si>
    <t>2.1 Experiência e Dedicação à Docência</t>
  </si>
  <si>
    <t>Sub-Total 2</t>
  </si>
  <si>
    <t>Organizacional (outras atividades relevantes para o IPC)</t>
  </si>
  <si>
    <t>3.1 Gestão e participação em Órgãos Colegiais e Responsabilidade Académica</t>
  </si>
  <si>
    <t>Presidente de órgãos estatutários da Escola</t>
  </si>
  <si>
    <t>Membro de órgãos estatutários da Escola</t>
  </si>
  <si>
    <t xml:space="preserve">Membro de Comissão de Coordenação de curso </t>
  </si>
  <si>
    <t>3.2 Outras Atividades</t>
  </si>
  <si>
    <t>Membro da Comissão Organizadora de Congressos</t>
  </si>
  <si>
    <t>Participação em jurís não científicos</t>
  </si>
  <si>
    <t>Sub-Total 3</t>
  </si>
  <si>
    <t>Total</t>
  </si>
  <si>
    <t>por ano/fração</t>
  </si>
  <si>
    <t>PTS</t>
  </si>
  <si>
    <t>Unidade</t>
  </si>
  <si>
    <t>Máx</t>
  </si>
  <si>
    <t>evento</t>
  </si>
  <si>
    <t>Organização de seminários</t>
  </si>
  <si>
    <t>participação</t>
  </si>
  <si>
    <t>-</t>
  </si>
  <si>
    <t>por uc</t>
  </si>
  <si>
    <t>p/ manual</t>
  </si>
  <si>
    <t>2.3 Qualidade Docente, Organização Pedagógica e Outros</t>
  </si>
  <si>
    <t>p/ ação</t>
  </si>
  <si>
    <t>Cursos de formação ou atualização, com o mínimo de 6 horas, nos últimos 5 anos</t>
  </si>
  <si>
    <t>p/ ano</t>
  </si>
  <si>
    <t>p/ artigo</t>
  </si>
  <si>
    <t>p/ revista</t>
  </si>
  <si>
    <t>p/ congresso</t>
  </si>
  <si>
    <t>1.2 Pós-Graduações e cursos de especialização técnico-científica</t>
  </si>
  <si>
    <t>1.1 Graus e títulos académicos</t>
  </si>
  <si>
    <t>Orientação de trabalho de final de curso (concluídos)</t>
  </si>
  <si>
    <t>Discussant/chairman em congressos internacionais</t>
  </si>
  <si>
    <t>Membro de comissões científicas de congressos/seminários nacionais</t>
  </si>
  <si>
    <t>Membro do editorial board de revistas científicas</t>
  </si>
  <si>
    <t>Referee de artigos em revistas científicas com arbitragem</t>
  </si>
  <si>
    <t>1.5 Organização e  outras atividades técnico-científica</t>
  </si>
  <si>
    <t>p/ curso</t>
  </si>
  <si>
    <t>p/ livro</t>
  </si>
  <si>
    <t>Publicação de artigos técnico-científicos em outras revistas</t>
  </si>
  <si>
    <t>Membro de comissões científicas de congressos/seminários internacionais</t>
  </si>
  <si>
    <t>p/ orientação</t>
  </si>
  <si>
    <t>p/ arguencia</t>
  </si>
  <si>
    <t>p/ participação</t>
  </si>
  <si>
    <t>Autor ou coautor de livro técnico-científico</t>
  </si>
  <si>
    <t xml:space="preserve">          IDENTIFICAÇÃO</t>
  </si>
  <si>
    <t>Nome do candidato:</t>
  </si>
  <si>
    <t>e-mail:</t>
  </si>
  <si>
    <t>O preenchimento do e-mail pressume o consentimento para a sua utilização em comunicações futuras</t>
  </si>
  <si>
    <t>Habilitações Académicas</t>
  </si>
  <si>
    <t>Área Disciplinar</t>
  </si>
  <si>
    <t>Especialidade</t>
  </si>
  <si>
    <t>Instituição</t>
  </si>
  <si>
    <t>Ano</t>
  </si>
  <si>
    <t>Doutoramento:</t>
  </si>
  <si>
    <t>Título de Especialista</t>
  </si>
  <si>
    <t>Situação profissional atual:</t>
  </si>
  <si>
    <t xml:space="preserve">Categoria </t>
  </si>
  <si>
    <t xml:space="preserve">Instituição </t>
  </si>
  <si>
    <t>2.2 Elaboração de manuais</t>
  </si>
  <si>
    <t xml:space="preserve">CONCURSO PARA PROFESSOR ADJUNTO     </t>
  </si>
  <si>
    <t xml:space="preserve">Concurso Pessoal Docente Ensino Superior Politécnico </t>
  </si>
  <si>
    <r>
      <t xml:space="preserve">Técnico-Científico e Profissional </t>
    </r>
    <r>
      <rPr>
        <sz val="12"/>
        <rFont val="Arial"/>
        <family val="2"/>
      </rPr>
      <t>(40%)</t>
    </r>
  </si>
  <si>
    <r>
      <t xml:space="preserve">Pedagógico </t>
    </r>
    <r>
      <rPr>
        <sz val="12"/>
        <rFont val="Arial"/>
        <family val="2"/>
      </rPr>
      <t>(40%)</t>
    </r>
  </si>
  <si>
    <r>
      <t xml:space="preserve">Organizacional (outras atividades relevantes para o IPC) </t>
    </r>
    <r>
      <rPr>
        <sz val="12"/>
        <rFont val="Arial"/>
        <family val="2"/>
      </rPr>
      <t>(20%)</t>
    </r>
  </si>
  <si>
    <t xml:space="preserve">1.3 Projetos de Investigação e Desenvolvimento </t>
  </si>
  <si>
    <t xml:space="preserve">Publicação de artigos em revista científica internacional indexadas no ISI/SCOPUS </t>
  </si>
  <si>
    <t>Orientação de Dissertação/Projeto/Estágio de Mestrado (concluídas)</t>
  </si>
  <si>
    <t>Coorientação de Dissertação/Projeto/Estágio de Mestrado  (concluídas)</t>
  </si>
  <si>
    <t>1.9 Projeto Científico-Pedagógico</t>
  </si>
  <si>
    <t>Comunicações de artigos científicos/técnico-científicos em congressos internacionais</t>
  </si>
  <si>
    <t>Comunicações de artigos científicos/técnico-científicos em congressos nacionais</t>
  </si>
  <si>
    <t>Membro de juri de tese de doutoramento (não acumula com o ponto 1.6)</t>
  </si>
  <si>
    <t>Membro do juri de Dissertação/Projeto/Estágio de mestrado (não acumula com o ponto 1.6)</t>
  </si>
  <si>
    <t>Membro de júri de relatórios de estágio de licenciatura (não acumula com o ponto 1.6)</t>
  </si>
  <si>
    <t>Membro de Comissão de Coordenação de Ctesp</t>
  </si>
  <si>
    <t>Membro Efetivo de Centros de Investigação acreditados pela FCT e/ou Investigador principal de projeto</t>
  </si>
  <si>
    <t>Coordenador de pós-graduação e/ou Diretor de Curso</t>
  </si>
  <si>
    <t>A preencher pelo/a candidato/a</t>
  </si>
  <si>
    <t xml:space="preserve">Nome: </t>
  </si>
  <si>
    <t>Sub-total do item 1.1</t>
  </si>
  <si>
    <t>Sub-total do item 1.2</t>
  </si>
  <si>
    <t>Avaliação docente de desempenho docente pela instituição nos últimos 5 anos.
(6 pts Excelente; 4 pts Muito Bom; 2 pts Bom )</t>
  </si>
  <si>
    <t>soma dos pts</t>
  </si>
  <si>
    <t>total</t>
  </si>
  <si>
    <t>Sub-total do item 1.3</t>
  </si>
  <si>
    <t>Sub-total do item 1.4</t>
  </si>
  <si>
    <t>Sub-total do item 1.5</t>
  </si>
  <si>
    <t>Sub-total do item 1.6</t>
  </si>
  <si>
    <t>Sub-total do item 1.7</t>
  </si>
  <si>
    <t>Sub-total do item 1.8</t>
  </si>
  <si>
    <t>Sub-total do item 1.9</t>
  </si>
  <si>
    <t>Sub-total do item 2.1</t>
  </si>
  <si>
    <t>Sub-total do item 2.2</t>
  </si>
  <si>
    <t>Sub-total do item 2.3</t>
  </si>
  <si>
    <t>Sub-total do item 3.1</t>
  </si>
  <si>
    <t>Sub-total do item 3.2</t>
  </si>
  <si>
    <t>Cálculos</t>
  </si>
  <si>
    <t>Organizacional</t>
  </si>
  <si>
    <t>na escala 200</t>
  </si>
  <si>
    <t>na escala 100</t>
  </si>
  <si>
    <t>Componentes</t>
  </si>
  <si>
    <t>A preencher pelo juri</t>
  </si>
  <si>
    <t>Atribuição de Prémios</t>
  </si>
  <si>
    <t>PRPD/5/2026</t>
  </si>
  <si>
    <t>Professor Adjunto - Área disciplinar de Sistemas de Informação de Gestão</t>
  </si>
  <si>
    <t>Experiência Profissional em atividade fora do meio académico relacionado com  Sistemas de Informação de Gestão, conforme anexo A.</t>
  </si>
  <si>
    <t>Avaliação de documento submetido para o desenvolvimento científico e pedagógico em Sistemas de Informação de Gestão. Este projeto deverá evidenciar as áreas de interesse de investigação do candidato bem como os seu planos de investigação para os próximos 5 anos e a forma como espera relacionar essa investigção com as atividades de ensino. Este projeto não pode exceder as 2000 palavras ficando ao critério do candidato, o seu formato e organização.</t>
  </si>
  <si>
    <t>Responsável de Unidades Curriculares, distintas, em Sistemas de Informação de Gestão</t>
  </si>
  <si>
    <t>Elaboração de manuais de apoio à docência, em Sistemas de Informação de Gestão, que cubram pelo menos 75% da matéria da UC  (aulas T e TP, no máximo 1 elemento por UC)</t>
  </si>
  <si>
    <t>Doutoramento e/ou tese em Sistemas de Informação de Gestão ou título de especialista na mesma área</t>
  </si>
  <si>
    <t>Doutoramento e/ou tese indiretamente relacionada com Sistemas de Informação de Gestão ou titulo de especialista.</t>
  </si>
  <si>
    <t>Cursos de MBA e pós-graduação de Universidades ou Institutos Politécnicos diretamente relacionados com Sistemas de Informação de Gestão</t>
  </si>
  <si>
    <t>Cursos de MBA e pós-graduações de Universidades ou Institutos Politécnicos indiretamente relacionados com Sistemas de Informação de Gestão</t>
  </si>
  <si>
    <t>1.4 Publicações e participações em congressos de carácter técnico-científico em Sistemas de Informação de Gestão</t>
  </si>
  <si>
    <t>1.6 Orientação de teses/dissertações/trabalhos de final de curso em Sistemas de Informação de Gestão</t>
  </si>
  <si>
    <t>1.7 Participação em júris de provas académicas em Sistemas de Informação de Gestão</t>
  </si>
  <si>
    <t>1.8 Atividades de natureza profissional com relevância em Sistemas de Informação de Gestão</t>
  </si>
  <si>
    <t>Experiência docente em IES em Sistemas de Informação de Gestão, por ano ou fração</t>
  </si>
  <si>
    <t>Anexo A</t>
  </si>
  <si>
    <t>PROFISSÕES</t>
  </si>
  <si>
    <t>até 5 anos</t>
  </si>
  <si>
    <t>de 5 a 15 anos</t>
  </si>
  <si>
    <t>mais de 15 anos</t>
  </si>
  <si>
    <t>Direcções:</t>
  </si>
  <si>
    <t>Director/responsavel Geral</t>
  </si>
  <si>
    <t>Director/responsavel Informática</t>
  </si>
  <si>
    <t>Director/responsavel Sistemas</t>
  </si>
  <si>
    <t>Director/responsavel Marketing</t>
  </si>
  <si>
    <t>Director/responsavel de Aprovisionamento</t>
  </si>
  <si>
    <t>Director/responsavel de Qualidade/Ambiente/HST</t>
  </si>
  <si>
    <t>Director/responsavel de Logistica</t>
  </si>
  <si>
    <t>Director/responsavel de Produção e Operações</t>
  </si>
  <si>
    <t>Director/responsavel de Planeamento e Controlo de Gestão</t>
  </si>
  <si>
    <t>Director/responsavel de Risco</t>
  </si>
  <si>
    <t xml:space="preserve">Outras Direcções </t>
  </si>
  <si>
    <t>Consultoria:</t>
  </si>
  <si>
    <t>Consultor de Informática</t>
  </si>
  <si>
    <t>Consultor Sistemas de Informação</t>
  </si>
  <si>
    <t>Consultor em Ciência de Dados</t>
  </si>
  <si>
    <t>Consultor Pesquisa de Mercado</t>
  </si>
  <si>
    <t>Consultor na área</t>
  </si>
  <si>
    <t>Funções Técnicas:</t>
  </si>
  <si>
    <t>Gestor de Projeto</t>
  </si>
  <si>
    <t>Engenheiro de Software</t>
  </si>
  <si>
    <t>Gestor de Sistemas de Informação</t>
  </si>
  <si>
    <t>Analista/Gestor/Administrador de sistemas</t>
  </si>
  <si>
    <t>Administrador/Gestor de bases de dados</t>
  </si>
  <si>
    <t>Analista de suporte</t>
  </si>
  <si>
    <t>Web Designer</t>
  </si>
  <si>
    <t>Engenheiro de multimédia</t>
  </si>
  <si>
    <t>Gestor de redes e sistemas informáticos</t>
  </si>
  <si>
    <t>Programador</t>
  </si>
  <si>
    <t>Programador de aplicações web</t>
  </si>
  <si>
    <t>Analista/Gestor de redes</t>
  </si>
  <si>
    <t>Analista/Gestor de segurança informática e cibersegurança</t>
  </si>
  <si>
    <t>Outras da área de Informática e de Sistemas de Informação</t>
  </si>
  <si>
    <t>Formador de quadros superiores</t>
  </si>
  <si>
    <t>Notas:</t>
  </si>
  <si>
    <t>Situações omissas serão enquaradas nas presentes profissões atendendo ás especificidades apresentadas e competências exigidas.</t>
  </si>
  <si>
    <t>Sondagens/estudos de mercado/estudos de opinião/estudos econometricos/previsão/epidemiologicos</t>
  </si>
  <si>
    <t xml:space="preserve">ACTIVIDADES PROFISSIONAIS NA ÁREA DE SISTEMAS DE INFORMAÇÃO DE GESTÃO </t>
  </si>
  <si>
    <t>Número de Unidades Curriculares, distintas, em Sistemas de Informação de Gestão  (não cumulativo com o ponto anterior)</t>
  </si>
  <si>
    <t>Ciência de dados/IT/AI</t>
  </si>
  <si>
    <t>Identificação do(s) Anexo(s) comprovativo(s)</t>
  </si>
  <si>
    <t>Justificação para os casos em que o júri não valida a informação fornecida pelo candidato</t>
  </si>
  <si>
    <t xml:space="preserve">validação edital pt e en e do formulário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</si>
</sst>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sz val="8"/>
      <color rgb="FF92D050"/>
      <name val="Arial"/>
      <family val="2"/>
    </font>
    <font>
      <sz val="11"/>
      <color rgb="FF000000"/>
      <name val="Calibri"/>
      <family val="2"/>
    </font>
    <font>
      <b/>
      <sz val="12"/>
      <name val="Calibri"/>
      <family val="2"/>
    </font>
    <font>
      <sz val="12"/>
      <color rgb="FF000000"/>
      <name val="Calibri"/>
      <family val="2"/>
    </font>
    <font>
      <sz val="10"/>
      <color rgb="FF000000"/>
      <name val="Calibri"/>
      <family val="2"/>
    </font>
    <font>
      <u/>
      <sz val="11"/>
      <color rgb="FF0000FF"/>
      <name val="Calibri"/>
      <family val="2"/>
    </font>
    <font>
      <sz val="8"/>
      <name val="Calibri"/>
      <family val="2"/>
    </font>
    <font>
      <b/>
      <i/>
      <sz val="11"/>
      <color rgb="FF000000"/>
      <name val="Arial Narrow"/>
      <family val="2"/>
    </font>
    <font>
      <b/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i/>
      <sz val="8"/>
      <color rgb="FF92D050"/>
      <name val="Arial"/>
      <family val="2"/>
    </font>
    <font>
      <b/>
      <sz val="12"/>
      <name val="Arial"/>
      <family val="2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2"/>
      <color rgb="FF92D050"/>
      <name val="Arial"/>
      <family val="2"/>
    </font>
    <font>
      <sz val="12"/>
      <color rgb="FFFF0000"/>
      <name val="Arial"/>
      <family val="2"/>
    </font>
    <font>
      <sz val="12"/>
      <color theme="4" tint="0.39997558519241921"/>
      <name val="Arial"/>
      <family val="2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2"/>
      <color theme="1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i/>
      <sz val="12"/>
      <name val="Arial"/>
      <family val="2"/>
    </font>
    <font>
      <sz val="20"/>
      <color indexed="8"/>
      <name val="Calibri"/>
      <family val="2"/>
    </font>
    <font>
      <b/>
      <sz val="11"/>
      <color indexed="8"/>
      <name val="Calibri"/>
      <family val="2"/>
    </font>
    <font>
      <sz val="16"/>
      <color indexed="8"/>
      <name val="Calibri"/>
      <family val="2"/>
    </font>
    <font>
      <sz val="14"/>
      <color indexed="8"/>
      <name val="Calibri"/>
      <family val="2"/>
    </font>
    <font>
      <sz val="11"/>
      <color indexed="8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2F2F2"/>
        <bgColor rgb="FFF2F2F2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6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6" fillId="0" borderId="0"/>
  </cellStyleXfs>
  <cellXfs count="328">
    <xf numFmtId="0" fontId="0" fillId="0" borderId="0" xfId="0"/>
    <xf numFmtId="0" fontId="6" fillId="0" borderId="0" xfId="2" applyProtection="1">
      <protection locked="0"/>
    </xf>
    <xf numFmtId="0" fontId="3" fillId="3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7" fillId="0" borderId="0" xfId="2" applyFont="1" applyAlignment="1">
      <alignment horizontal="center" vertical="center" wrapText="1"/>
    </xf>
    <xf numFmtId="0" fontId="7" fillId="0" borderId="0" xfId="2" applyFont="1" applyAlignment="1">
      <alignment vertical="center" wrapText="1"/>
    </xf>
    <xf numFmtId="0" fontId="8" fillId="0" borderId="0" xfId="2" applyFont="1" applyAlignment="1">
      <alignment wrapText="1"/>
    </xf>
    <xf numFmtId="0" fontId="6" fillId="0" borderId="0" xfId="2"/>
    <xf numFmtId="0" fontId="9" fillId="0" borderId="0" xfId="2" applyFont="1" applyAlignment="1">
      <alignment horizontal="right" vertical="center"/>
    </xf>
    <xf numFmtId="0" fontId="6" fillId="0" borderId="0" xfId="2" applyAlignment="1">
      <alignment horizontal="right" vertical="center"/>
    </xf>
    <xf numFmtId="0" fontId="6" fillId="0" borderId="0" xfId="2" applyAlignment="1">
      <alignment horizontal="right"/>
    </xf>
    <xf numFmtId="0" fontId="12" fillId="6" borderId="55" xfId="2" applyFont="1" applyFill="1" applyBorder="1" applyAlignment="1">
      <alignment horizontal="center" vertical="center" wrapText="1"/>
    </xf>
    <xf numFmtId="0" fontId="12" fillId="6" borderId="55" xfId="2" applyFont="1" applyFill="1" applyBorder="1" applyAlignment="1">
      <alignment horizontal="center" vertical="center"/>
    </xf>
    <xf numFmtId="0" fontId="13" fillId="0" borderId="0" xfId="2" applyFont="1" applyAlignment="1">
      <alignment horizontal="right"/>
    </xf>
    <xf numFmtId="0" fontId="6" fillId="0" borderId="54" xfId="2" applyBorder="1" applyProtection="1">
      <protection locked="0"/>
    </xf>
    <xf numFmtId="0" fontId="6" fillId="0" borderId="0" xfId="2" applyAlignment="1" applyProtection="1">
      <alignment vertical="center"/>
      <protection locked="0"/>
    </xf>
    <xf numFmtId="0" fontId="6" fillId="0" borderId="52" xfId="2" applyBorder="1" applyProtection="1">
      <protection locked="0"/>
    </xf>
    <xf numFmtId="0" fontId="10" fillId="0" borderId="53" xfId="2" applyFont="1" applyBorder="1" applyAlignment="1" applyProtection="1">
      <alignment horizontal="left" vertical="center"/>
      <protection locked="0"/>
    </xf>
    <xf numFmtId="0" fontId="6" fillId="0" borderId="53" xfId="2" applyBorder="1" applyAlignment="1" applyProtection="1">
      <alignment horizontal="left" vertical="center"/>
      <protection locked="0"/>
    </xf>
    <xf numFmtId="0" fontId="12" fillId="6" borderId="56" xfId="2" applyFont="1" applyFill="1" applyBorder="1" applyAlignment="1">
      <alignment horizontal="center" vertical="center"/>
    </xf>
    <xf numFmtId="0" fontId="12" fillId="6" borderId="3" xfId="2" applyFont="1" applyFill="1" applyBorder="1" applyAlignment="1">
      <alignment horizontal="center" vertical="center"/>
    </xf>
    <xf numFmtId="0" fontId="6" fillId="0" borderId="55" xfId="2" applyBorder="1" applyAlignment="1" applyProtection="1">
      <alignment horizontal="left" vertical="center" wrapText="1"/>
      <protection locked="0"/>
    </xf>
    <xf numFmtId="0" fontId="6" fillId="0" borderId="56" xfId="2" applyBorder="1" applyAlignment="1" applyProtection="1">
      <alignment horizontal="left" vertical="center" wrapText="1"/>
      <protection locked="0"/>
    </xf>
    <xf numFmtId="0" fontId="6" fillId="0" borderId="3" xfId="2" applyBorder="1" applyAlignment="1" applyProtection="1">
      <alignment horizontal="left" vertical="center" wrapText="1"/>
      <protection locked="0"/>
    </xf>
    <xf numFmtId="0" fontId="11" fillId="0" borderId="0" xfId="2" applyFont="1" applyAlignment="1">
      <alignment vertical="top" wrapText="1"/>
    </xf>
    <xf numFmtId="0" fontId="6" fillId="0" borderId="55" xfId="2" applyBorder="1" applyAlignment="1" applyProtection="1">
      <alignment vertical="center" wrapText="1"/>
      <protection locked="0"/>
    </xf>
    <xf numFmtId="0" fontId="6" fillId="0" borderId="56" xfId="2" applyBorder="1" applyAlignment="1" applyProtection="1">
      <alignment vertical="center" wrapText="1"/>
      <protection locked="0"/>
    </xf>
    <xf numFmtId="0" fontId="6" fillId="0" borderId="3" xfId="2" applyBorder="1" applyAlignment="1" applyProtection="1">
      <alignment vertical="center" wrapText="1"/>
      <protection locked="0"/>
    </xf>
    <xf numFmtId="0" fontId="3" fillId="0" borderId="0" xfId="0" applyFont="1" applyAlignment="1">
      <alignment horizontal="center" vertical="center"/>
    </xf>
    <xf numFmtId="0" fontId="14" fillId="0" borderId="0" xfId="0" applyFont="1"/>
    <xf numFmtId="0" fontId="16" fillId="3" borderId="0" xfId="0" applyFont="1" applyFill="1" applyAlignment="1">
      <alignment horizontal="center" vertical="center"/>
    </xf>
    <xf numFmtId="0" fontId="17" fillId="0" borderId="0" xfId="0" applyFont="1"/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17" fillId="0" borderId="0" xfId="0" applyFont="1" applyAlignment="1">
      <alignment horizontal="center"/>
    </xf>
    <xf numFmtId="0" fontId="18" fillId="0" borderId="11" xfId="0" applyFont="1" applyBorder="1" applyAlignment="1" applyProtection="1">
      <alignment horizontal="center" vertical="center"/>
      <protection locked="0"/>
    </xf>
    <xf numFmtId="0" fontId="18" fillId="0" borderId="13" xfId="0" applyFont="1" applyBorder="1" applyAlignment="1" applyProtection="1">
      <alignment horizontal="center" vertical="center" wrapText="1"/>
      <protection locked="0"/>
    </xf>
    <xf numFmtId="0" fontId="18" fillId="0" borderId="13" xfId="0" applyFont="1" applyBorder="1" applyAlignment="1" applyProtection="1">
      <alignment horizontal="left" vertical="center"/>
      <protection locked="0"/>
    </xf>
    <xf numFmtId="0" fontId="18" fillId="0" borderId="20" xfId="0" applyFont="1" applyBorder="1" applyAlignment="1" applyProtection="1">
      <alignment horizontal="center" vertical="center"/>
      <protection locked="0"/>
    </xf>
    <xf numFmtId="0" fontId="18" fillId="0" borderId="22" xfId="0" applyFont="1" applyBorder="1" applyAlignment="1" applyProtection="1">
      <alignment horizontal="left" vertical="center"/>
      <protection locked="0"/>
    </xf>
    <xf numFmtId="0" fontId="18" fillId="0" borderId="14" xfId="0" applyFont="1" applyBorder="1" applyAlignment="1" applyProtection="1">
      <alignment horizontal="center" vertical="center"/>
      <protection locked="0"/>
    </xf>
    <xf numFmtId="0" fontId="18" fillId="0" borderId="15" xfId="0" applyFont="1" applyBorder="1" applyAlignment="1" applyProtection="1">
      <alignment horizontal="left" vertical="center"/>
      <protection locked="0"/>
    </xf>
    <xf numFmtId="0" fontId="18" fillId="0" borderId="18" xfId="0" applyFont="1" applyBorder="1" applyAlignment="1" applyProtection="1">
      <alignment horizontal="center" vertical="center"/>
      <protection locked="0"/>
    </xf>
    <xf numFmtId="0" fontId="18" fillId="0" borderId="19" xfId="0" applyFont="1" applyBorder="1" applyAlignment="1" applyProtection="1">
      <alignment horizontal="left" vertical="center"/>
      <protection locked="0"/>
    </xf>
    <xf numFmtId="0" fontId="20" fillId="0" borderId="15" xfId="0" applyFont="1" applyBorder="1" applyAlignment="1" applyProtection="1">
      <alignment horizontal="left" vertical="center"/>
      <protection locked="0"/>
    </xf>
    <xf numFmtId="0" fontId="20" fillId="0" borderId="22" xfId="0" applyFont="1" applyBorder="1" applyAlignment="1" applyProtection="1">
      <alignment horizontal="left" vertical="center"/>
      <protection locked="0"/>
    </xf>
    <xf numFmtId="0" fontId="21" fillId="0" borderId="15" xfId="0" applyFont="1" applyBorder="1" applyAlignment="1" applyProtection="1">
      <alignment horizontal="left" vertical="center"/>
      <protection locked="0"/>
    </xf>
    <xf numFmtId="0" fontId="20" fillId="0" borderId="19" xfId="0" applyFont="1" applyBorder="1" applyAlignment="1" applyProtection="1">
      <alignment horizontal="left" vertical="center"/>
      <protection locked="0"/>
    </xf>
    <xf numFmtId="2" fontId="17" fillId="0" borderId="0" xfId="0" applyNumberFormat="1" applyFont="1"/>
    <xf numFmtId="0" fontId="23" fillId="0" borderId="0" xfId="0" applyFont="1"/>
    <xf numFmtId="0" fontId="24" fillId="0" borderId="0" xfId="0" applyFont="1"/>
    <xf numFmtId="0" fontId="18" fillId="0" borderId="40" xfId="0" applyFont="1" applyBorder="1" applyAlignment="1">
      <alignment horizontal="center" vertical="center" wrapText="1"/>
    </xf>
    <xf numFmtId="0" fontId="18" fillId="0" borderId="9" xfId="0" applyFont="1" applyBorder="1" applyAlignment="1" applyProtection="1">
      <alignment horizontal="center" vertical="center"/>
      <protection locked="0"/>
    </xf>
    <xf numFmtId="0" fontId="18" fillId="0" borderId="10" xfId="0" applyFont="1" applyBorder="1" applyAlignment="1" applyProtection="1">
      <alignment horizontal="left" vertical="center"/>
      <protection locked="0"/>
    </xf>
    <xf numFmtId="2" fontId="22" fillId="0" borderId="0" xfId="0" applyNumberFormat="1" applyFont="1"/>
    <xf numFmtId="0" fontId="1" fillId="0" borderId="0" xfId="0" applyFont="1" applyAlignment="1">
      <alignment horizontal="right" vertical="center"/>
    </xf>
    <xf numFmtId="0" fontId="22" fillId="0" borderId="0" xfId="0" applyFont="1" applyAlignment="1">
      <alignment vertical="center"/>
    </xf>
    <xf numFmtId="0" fontId="18" fillId="2" borderId="4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5" borderId="0" xfId="0" applyFont="1" applyFill="1" applyAlignment="1">
      <alignment horizontal="center" vertical="center" wrapText="1"/>
    </xf>
    <xf numFmtId="0" fontId="18" fillId="5" borderId="0" xfId="0" applyFont="1" applyFill="1" applyAlignment="1">
      <alignment horizontal="center" vertical="center"/>
    </xf>
    <xf numFmtId="0" fontId="16" fillId="5" borderId="0" xfId="0" applyFont="1" applyFill="1" applyAlignment="1">
      <alignment horizontal="right" vertical="center" indent="3"/>
    </xf>
    <xf numFmtId="0" fontId="18" fillId="5" borderId="61" xfId="0" applyFont="1" applyFill="1" applyBorder="1" applyAlignment="1" applyProtection="1">
      <alignment horizontal="center" vertical="center"/>
      <protection locked="0"/>
    </xf>
    <xf numFmtId="0" fontId="16" fillId="5" borderId="62" xfId="0" applyFont="1" applyFill="1" applyBorder="1" applyAlignment="1">
      <alignment horizontal="center" vertical="center"/>
    </xf>
    <xf numFmtId="0" fontId="18" fillId="5" borderId="63" xfId="0" applyFont="1" applyFill="1" applyBorder="1" applyAlignment="1" applyProtection="1">
      <alignment horizontal="left" vertical="center"/>
      <protection locked="0"/>
    </xf>
    <xf numFmtId="0" fontId="18" fillId="5" borderId="59" xfId="0" applyFont="1" applyFill="1" applyBorder="1" applyAlignment="1" applyProtection="1">
      <alignment horizontal="left" vertical="center"/>
      <protection locked="0"/>
    </xf>
    <xf numFmtId="0" fontId="18" fillId="5" borderId="64" xfId="0" applyFont="1" applyFill="1" applyBorder="1" applyAlignment="1">
      <alignment horizontal="center" vertical="center" wrapText="1"/>
    </xf>
    <xf numFmtId="164" fontId="18" fillId="5" borderId="23" xfId="0" applyNumberFormat="1" applyFont="1" applyFill="1" applyBorder="1" applyAlignment="1">
      <alignment horizontal="center" vertical="center" wrapText="1"/>
    </xf>
    <xf numFmtId="0" fontId="18" fillId="5" borderId="23" xfId="0" applyFont="1" applyFill="1" applyBorder="1" applyAlignment="1">
      <alignment horizontal="justify" vertical="center" wrapText="1"/>
    </xf>
    <xf numFmtId="0" fontId="18" fillId="5" borderId="23" xfId="0" applyFont="1" applyFill="1" applyBorder="1" applyAlignment="1">
      <alignment horizontal="center" vertical="center" wrapText="1"/>
    </xf>
    <xf numFmtId="0" fontId="18" fillId="5" borderId="23" xfId="0" applyFont="1" applyFill="1" applyBorder="1" applyAlignment="1">
      <alignment horizontal="center" vertical="center"/>
    </xf>
    <xf numFmtId="0" fontId="16" fillId="5" borderId="23" xfId="0" applyFont="1" applyFill="1" applyBorder="1" applyAlignment="1">
      <alignment horizontal="right" vertical="center" indent="3"/>
    </xf>
    <xf numFmtId="0" fontId="18" fillId="5" borderId="65" xfId="0" applyFont="1" applyFill="1" applyBorder="1" applyAlignment="1" applyProtection="1">
      <alignment horizontal="left" vertical="center"/>
      <protection locked="0"/>
    </xf>
    <xf numFmtId="0" fontId="18" fillId="5" borderId="64" xfId="0" applyFont="1" applyFill="1" applyBorder="1" applyAlignment="1" applyProtection="1">
      <alignment horizontal="center" vertical="center"/>
      <protection locked="0"/>
    </xf>
    <xf numFmtId="0" fontId="16" fillId="5" borderId="23" xfId="0" applyFont="1" applyFill="1" applyBorder="1" applyAlignment="1">
      <alignment horizontal="center" vertical="center"/>
    </xf>
    <xf numFmtId="0" fontId="18" fillId="5" borderId="62" xfId="0" applyFont="1" applyFill="1" applyBorder="1" applyAlignment="1">
      <alignment horizontal="center" vertical="center"/>
    </xf>
    <xf numFmtId="0" fontId="16" fillId="5" borderId="62" xfId="0" applyFont="1" applyFill="1" applyBorder="1" applyAlignment="1">
      <alignment horizontal="right" vertical="center" indent="3"/>
    </xf>
    <xf numFmtId="0" fontId="16" fillId="8" borderId="29" xfId="0" applyFont="1" applyFill="1" applyBorder="1" applyAlignment="1">
      <alignment horizontal="center" vertical="center"/>
    </xf>
    <xf numFmtId="0" fontId="16" fillId="8" borderId="30" xfId="0" applyFont="1" applyFill="1" applyBorder="1" applyAlignment="1">
      <alignment horizontal="center" vertical="center" wrapText="1"/>
    </xf>
    <xf numFmtId="0" fontId="16" fillId="8" borderId="6" xfId="0" applyFont="1" applyFill="1" applyBorder="1" applyAlignment="1">
      <alignment horizontal="center" vertical="center"/>
    </xf>
    <xf numFmtId="0" fontId="16" fillId="8" borderId="1" xfId="0" applyFont="1" applyFill="1" applyBorder="1" applyAlignment="1">
      <alignment horizontal="center" vertical="center" wrapText="1"/>
    </xf>
    <xf numFmtId="0" fontId="16" fillId="8" borderId="1" xfId="0" applyFont="1" applyFill="1" applyBorder="1" applyAlignment="1">
      <alignment horizontal="center" vertical="center"/>
    </xf>
    <xf numFmtId="0" fontId="18" fillId="8" borderId="9" xfId="0" applyFont="1" applyFill="1" applyBorder="1" applyAlignment="1">
      <alignment horizontal="center" vertical="center"/>
    </xf>
    <xf numFmtId="0" fontId="18" fillId="8" borderId="1" xfId="0" applyFont="1" applyFill="1" applyBorder="1" applyAlignment="1">
      <alignment horizontal="center" vertical="center"/>
    </xf>
    <xf numFmtId="0" fontId="18" fillId="8" borderId="10" xfId="0" applyFont="1" applyFill="1" applyBorder="1" applyAlignment="1">
      <alignment horizontal="center" vertical="center"/>
    </xf>
    <xf numFmtId="0" fontId="16" fillId="8" borderId="25" xfId="0" applyFont="1" applyFill="1" applyBorder="1" applyAlignment="1">
      <alignment horizontal="center" vertical="center" wrapText="1"/>
    </xf>
    <xf numFmtId="0" fontId="16" fillId="8" borderId="48" xfId="0" applyFont="1" applyFill="1" applyBorder="1" applyAlignment="1">
      <alignment horizontal="center" vertical="center"/>
    </xf>
    <xf numFmtId="0" fontId="16" fillId="8" borderId="34" xfId="0" applyFont="1" applyFill="1" applyBorder="1" applyAlignment="1">
      <alignment horizontal="center" vertical="center" wrapText="1"/>
    </xf>
    <xf numFmtId="0" fontId="16" fillId="8" borderId="34" xfId="0" applyFont="1" applyFill="1" applyBorder="1" applyAlignment="1">
      <alignment horizontal="center" vertical="center"/>
    </xf>
    <xf numFmtId="0" fontId="16" fillId="8" borderId="41" xfId="0" applyFont="1" applyFill="1" applyBorder="1" applyAlignment="1">
      <alignment horizontal="center" vertical="center"/>
    </xf>
    <xf numFmtId="0" fontId="16" fillId="8" borderId="24" xfId="0" applyFont="1" applyFill="1" applyBorder="1" applyAlignment="1">
      <alignment horizontal="center" vertical="center"/>
    </xf>
    <xf numFmtId="0" fontId="18" fillId="8" borderId="4" xfId="0" applyFont="1" applyFill="1" applyBorder="1" applyAlignment="1">
      <alignment horizontal="center" vertical="center"/>
    </xf>
    <xf numFmtId="0" fontId="18" fillId="8" borderId="2" xfId="0" applyFont="1" applyFill="1" applyBorder="1" applyAlignment="1">
      <alignment horizontal="center" vertical="center"/>
    </xf>
    <xf numFmtId="0" fontId="18" fillId="8" borderId="5" xfId="0" applyFont="1" applyFill="1" applyBorder="1" applyAlignment="1">
      <alignment horizontal="center" vertical="center"/>
    </xf>
    <xf numFmtId="1" fontId="18" fillId="2" borderId="2" xfId="0" applyNumberFormat="1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vertical="center"/>
    </xf>
    <xf numFmtId="0" fontId="16" fillId="2" borderId="2" xfId="0" applyFont="1" applyFill="1" applyBorder="1" applyAlignment="1">
      <alignment horizontal="right" vertical="center"/>
    </xf>
    <xf numFmtId="0" fontId="18" fillId="2" borderId="2" xfId="0" applyFont="1" applyFill="1" applyBorder="1" applyAlignment="1">
      <alignment horizontal="right" vertical="center"/>
    </xf>
    <xf numFmtId="2" fontId="16" fillId="2" borderId="2" xfId="0" applyNumberFormat="1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right" vertical="center"/>
    </xf>
    <xf numFmtId="0" fontId="18" fillId="9" borderId="2" xfId="0" applyFont="1" applyFill="1" applyBorder="1" applyAlignment="1">
      <alignment vertical="center"/>
    </xf>
    <xf numFmtId="0" fontId="18" fillId="9" borderId="2" xfId="0" applyFont="1" applyFill="1" applyBorder="1" applyAlignment="1">
      <alignment horizontal="center" vertical="center"/>
    </xf>
    <xf numFmtId="0" fontId="16" fillId="9" borderId="2" xfId="0" applyFont="1" applyFill="1" applyBorder="1" applyAlignment="1">
      <alignment horizontal="right" vertical="center"/>
    </xf>
    <xf numFmtId="0" fontId="16" fillId="9" borderId="2" xfId="0" applyFont="1" applyFill="1" applyBorder="1" applyAlignment="1">
      <alignment horizontal="center" vertical="center"/>
    </xf>
    <xf numFmtId="0" fontId="16" fillId="10" borderId="62" xfId="0" applyFont="1" applyFill="1" applyBorder="1" applyAlignment="1">
      <alignment horizontal="center" vertical="center"/>
    </xf>
    <xf numFmtId="0" fontId="18" fillId="0" borderId="29" xfId="0" applyFont="1" applyBorder="1" applyAlignment="1" applyProtection="1">
      <alignment horizontal="center" vertical="center"/>
      <protection locked="0"/>
    </xf>
    <xf numFmtId="0" fontId="18" fillId="0" borderId="30" xfId="0" applyFont="1" applyBorder="1" applyAlignment="1" applyProtection="1">
      <alignment horizontal="left" vertical="center"/>
      <protection locked="0"/>
    </xf>
    <xf numFmtId="0" fontId="18" fillId="11" borderId="2" xfId="0" applyFont="1" applyFill="1" applyBorder="1" applyAlignment="1">
      <alignment vertical="center"/>
    </xf>
    <xf numFmtId="0" fontId="18" fillId="11" borderId="2" xfId="0" applyFont="1" applyFill="1" applyBorder="1" applyAlignment="1">
      <alignment horizontal="center" vertical="center"/>
    </xf>
    <xf numFmtId="0" fontId="16" fillId="11" borderId="2" xfId="0" applyFont="1" applyFill="1" applyBorder="1" applyAlignment="1">
      <alignment horizontal="right" vertical="center"/>
    </xf>
    <xf numFmtId="0" fontId="16" fillId="11" borderId="2" xfId="0" applyFont="1" applyFill="1" applyBorder="1" applyAlignment="1">
      <alignment horizontal="center" vertical="center"/>
    </xf>
    <xf numFmtId="0" fontId="18" fillId="9" borderId="4" xfId="0" applyFont="1" applyFill="1" applyBorder="1" applyAlignment="1">
      <alignment horizontal="center" vertical="center"/>
    </xf>
    <xf numFmtId="1" fontId="18" fillId="9" borderId="2" xfId="0" applyNumberFormat="1" applyFont="1" applyFill="1" applyBorder="1" applyAlignment="1">
      <alignment horizontal="center" vertical="center"/>
    </xf>
    <xf numFmtId="0" fontId="18" fillId="9" borderId="5" xfId="0" applyFont="1" applyFill="1" applyBorder="1" applyAlignment="1">
      <alignment vertical="center"/>
    </xf>
    <xf numFmtId="0" fontId="19" fillId="10" borderId="61" xfId="0" applyFont="1" applyFill="1" applyBorder="1" applyAlignment="1">
      <alignment vertical="center"/>
    </xf>
    <xf numFmtId="0" fontId="19" fillId="10" borderId="62" xfId="0" applyFont="1" applyFill="1" applyBorder="1" applyAlignment="1">
      <alignment vertical="center"/>
    </xf>
    <xf numFmtId="0" fontId="19" fillId="10" borderId="62" xfId="0" applyFont="1" applyFill="1" applyBorder="1" applyAlignment="1">
      <alignment horizontal="center" vertical="center"/>
    </xf>
    <xf numFmtId="0" fontId="16" fillId="10" borderId="63" xfId="0" applyFont="1" applyFill="1" applyBorder="1" applyAlignment="1">
      <alignment horizontal="right" vertical="center" indent="3"/>
    </xf>
    <xf numFmtId="0" fontId="19" fillId="10" borderId="61" xfId="0" applyFont="1" applyFill="1" applyBorder="1" applyAlignment="1">
      <alignment horizontal="center" vertical="center"/>
    </xf>
    <xf numFmtId="0" fontId="19" fillId="10" borderId="63" xfId="0" applyFont="1" applyFill="1" applyBorder="1" applyAlignment="1">
      <alignment horizontal="center" vertical="center"/>
    </xf>
    <xf numFmtId="0" fontId="16" fillId="7" borderId="63" xfId="0" applyFont="1" applyFill="1" applyBorder="1" applyAlignment="1">
      <alignment horizontal="right" vertical="center" indent="3"/>
    </xf>
    <xf numFmtId="0" fontId="19" fillId="7" borderId="61" xfId="0" applyFont="1" applyFill="1" applyBorder="1" applyAlignment="1">
      <alignment vertical="center"/>
    </xf>
    <xf numFmtId="0" fontId="19" fillId="7" borderId="62" xfId="0" applyFont="1" applyFill="1" applyBorder="1" applyAlignment="1">
      <alignment vertical="center"/>
    </xf>
    <xf numFmtId="0" fontId="19" fillId="7" borderId="62" xfId="0" applyFont="1" applyFill="1" applyBorder="1" applyAlignment="1">
      <alignment horizontal="center" vertical="center"/>
    </xf>
    <xf numFmtId="0" fontId="16" fillId="7" borderId="62" xfId="0" applyFont="1" applyFill="1" applyBorder="1" applyAlignment="1">
      <alignment horizontal="center" vertical="center"/>
    </xf>
    <xf numFmtId="0" fontId="19" fillId="7" borderId="63" xfId="0" applyFont="1" applyFill="1" applyBorder="1" applyAlignment="1">
      <alignment horizontal="center" vertical="center"/>
    </xf>
    <xf numFmtId="0" fontId="5" fillId="7" borderId="61" xfId="0" applyFont="1" applyFill="1" applyBorder="1" applyAlignment="1">
      <alignment vertical="center"/>
    </xf>
    <xf numFmtId="0" fontId="5" fillId="7" borderId="62" xfId="0" applyFont="1" applyFill="1" applyBorder="1" applyAlignment="1">
      <alignment vertical="center"/>
    </xf>
    <xf numFmtId="0" fontId="5" fillId="7" borderId="62" xfId="0" applyFont="1" applyFill="1" applyBorder="1" applyAlignment="1">
      <alignment horizontal="center" vertical="center"/>
    </xf>
    <xf numFmtId="2" fontId="15" fillId="7" borderId="62" xfId="0" applyNumberFormat="1" applyFont="1" applyFill="1" applyBorder="1" applyAlignment="1">
      <alignment horizontal="center" vertical="center"/>
    </xf>
    <xf numFmtId="0" fontId="3" fillId="7" borderId="63" xfId="0" applyFont="1" applyFill="1" applyBorder="1" applyAlignment="1">
      <alignment vertical="center"/>
    </xf>
    <xf numFmtId="0" fontId="16" fillId="8" borderId="4" xfId="0" applyFont="1" applyFill="1" applyBorder="1" applyAlignment="1">
      <alignment horizontal="center" vertical="center"/>
    </xf>
    <xf numFmtId="1" fontId="16" fillId="8" borderId="2" xfId="0" applyNumberFormat="1" applyFont="1" applyFill="1" applyBorder="1" applyAlignment="1">
      <alignment horizontal="center" vertical="center"/>
    </xf>
    <xf numFmtId="0" fontId="18" fillId="8" borderId="2" xfId="0" applyFont="1" applyFill="1" applyBorder="1" applyAlignment="1">
      <alignment vertical="center"/>
    </xf>
    <xf numFmtId="0" fontId="16" fillId="8" borderId="2" xfId="0" applyFont="1" applyFill="1" applyBorder="1" applyAlignment="1">
      <alignment horizontal="right" vertical="center"/>
    </xf>
    <xf numFmtId="2" fontId="16" fillId="8" borderId="2" xfId="0" applyNumberFormat="1" applyFont="1" applyFill="1" applyBorder="1" applyAlignment="1">
      <alignment horizontal="center" vertical="center"/>
    </xf>
    <xf numFmtId="0" fontId="26" fillId="12" borderId="28" xfId="0" applyFont="1" applyFill="1" applyBorder="1" applyAlignment="1">
      <alignment horizontal="left" vertical="center"/>
    </xf>
    <xf numFmtId="0" fontId="0" fillId="12" borderId="24" xfId="0" applyFill="1" applyBorder="1"/>
    <xf numFmtId="0" fontId="0" fillId="12" borderId="24" xfId="0" applyFill="1" applyBorder="1" applyAlignment="1">
      <alignment horizontal="center"/>
    </xf>
    <xf numFmtId="0" fontId="0" fillId="12" borderId="25" xfId="0" applyFill="1" applyBorder="1"/>
    <xf numFmtId="0" fontId="14" fillId="12" borderId="64" xfId="0" applyFont="1" applyFill="1" applyBorder="1"/>
    <xf numFmtId="0" fontId="14" fillId="12" borderId="23" xfId="0" applyFont="1" applyFill="1" applyBorder="1"/>
    <xf numFmtId="0" fontId="14" fillId="12" borderId="23" xfId="0" applyFont="1" applyFill="1" applyBorder="1" applyAlignment="1">
      <alignment horizontal="center"/>
    </xf>
    <xf numFmtId="0" fontId="14" fillId="12" borderId="65" xfId="0" applyFont="1" applyFill="1" applyBorder="1" applyAlignment="1">
      <alignment horizontal="center"/>
    </xf>
    <xf numFmtId="0" fontId="0" fillId="12" borderId="28" xfId="0" applyFill="1" applyBorder="1"/>
    <xf numFmtId="2" fontId="1" fillId="4" borderId="2" xfId="0" applyNumberFormat="1" applyFont="1" applyFill="1" applyBorder="1" applyAlignment="1">
      <alignment horizontal="center" vertical="center"/>
    </xf>
    <xf numFmtId="0" fontId="1" fillId="4" borderId="4" xfId="0" applyFont="1" applyFill="1" applyBorder="1" applyAlignment="1">
      <alignment vertical="center"/>
    </xf>
    <xf numFmtId="0" fontId="28" fillId="4" borderId="5" xfId="0" applyFont="1" applyFill="1" applyBorder="1" applyAlignment="1">
      <alignment horizontal="center" vertical="center"/>
    </xf>
    <xf numFmtId="0" fontId="29" fillId="13" borderId="4" xfId="0" applyFont="1" applyFill="1" applyBorder="1" applyAlignment="1">
      <alignment vertical="center"/>
    </xf>
    <xf numFmtId="2" fontId="29" fillId="13" borderId="2" xfId="0" applyNumberFormat="1" applyFont="1" applyFill="1" applyBorder="1" applyAlignment="1">
      <alignment horizontal="center" vertical="center"/>
    </xf>
    <xf numFmtId="0" fontId="30" fillId="13" borderId="5" xfId="0" applyFont="1" applyFill="1" applyBorder="1" applyAlignment="1">
      <alignment horizontal="center" vertical="center"/>
    </xf>
    <xf numFmtId="0" fontId="16" fillId="12" borderId="4" xfId="0" applyFont="1" applyFill="1" applyBorder="1" applyAlignment="1">
      <alignment horizontal="center" vertical="center"/>
    </xf>
    <xf numFmtId="0" fontId="16" fillId="12" borderId="2" xfId="0" applyFont="1" applyFill="1" applyBorder="1" applyAlignment="1">
      <alignment vertical="center"/>
    </xf>
    <xf numFmtId="164" fontId="16" fillId="12" borderId="2" xfId="0" applyNumberFormat="1" applyFont="1" applyFill="1" applyBorder="1" applyAlignment="1">
      <alignment horizontal="left" vertical="center"/>
    </xf>
    <xf numFmtId="0" fontId="14" fillId="15" borderId="24" xfId="0" applyFont="1" applyFill="1" applyBorder="1"/>
    <xf numFmtId="9" fontId="27" fillId="15" borderId="24" xfId="1" applyFont="1" applyFill="1" applyBorder="1" applyAlignment="1" applyProtection="1">
      <alignment horizontal="center"/>
    </xf>
    <xf numFmtId="0" fontId="14" fillId="15" borderId="28" xfId="0" applyFont="1" applyFill="1" applyBorder="1"/>
    <xf numFmtId="2" fontId="14" fillId="15" borderId="24" xfId="0" applyNumberFormat="1" applyFont="1" applyFill="1" applyBorder="1" applyAlignment="1">
      <alignment horizontal="center"/>
    </xf>
    <xf numFmtId="2" fontId="14" fillId="15" borderId="25" xfId="0" applyNumberFormat="1" applyFont="1" applyFill="1" applyBorder="1" applyAlignment="1">
      <alignment horizontal="center"/>
    </xf>
    <xf numFmtId="0" fontId="14" fillId="15" borderId="0" xfId="0" applyFont="1" applyFill="1"/>
    <xf numFmtId="9" fontId="27" fillId="15" borderId="0" xfId="1" applyFont="1" applyFill="1" applyBorder="1" applyAlignment="1" applyProtection="1">
      <alignment horizontal="center"/>
    </xf>
    <xf numFmtId="0" fontId="14" fillId="15" borderId="58" xfId="0" applyFont="1" applyFill="1" applyBorder="1"/>
    <xf numFmtId="2" fontId="14" fillId="15" borderId="0" xfId="0" applyNumberFormat="1" applyFont="1" applyFill="1" applyAlignment="1">
      <alignment horizontal="center"/>
    </xf>
    <xf numFmtId="2" fontId="14" fillId="15" borderId="59" xfId="0" applyNumberFormat="1" applyFont="1" applyFill="1" applyBorder="1" applyAlignment="1">
      <alignment horizontal="center"/>
    </xf>
    <xf numFmtId="0" fontId="14" fillId="15" borderId="23" xfId="0" applyFont="1" applyFill="1" applyBorder="1"/>
    <xf numFmtId="9" fontId="27" fillId="15" borderId="23" xfId="1" applyFont="1" applyFill="1" applyBorder="1" applyAlignment="1" applyProtection="1">
      <alignment horizontal="center"/>
    </xf>
    <xf numFmtId="0" fontId="14" fillId="15" borderId="64" xfId="0" applyFont="1" applyFill="1" applyBorder="1"/>
    <xf numFmtId="2" fontId="14" fillId="15" borderId="23" xfId="0" applyNumberFormat="1" applyFont="1" applyFill="1" applyBorder="1" applyAlignment="1">
      <alignment horizontal="center"/>
    </xf>
    <xf numFmtId="2" fontId="14" fillId="15" borderId="65" xfId="0" applyNumberFormat="1" applyFont="1" applyFill="1" applyBorder="1" applyAlignment="1">
      <alignment horizontal="center"/>
    </xf>
    <xf numFmtId="164" fontId="18" fillId="15" borderId="12" xfId="0" applyNumberFormat="1" applyFont="1" applyFill="1" applyBorder="1" applyAlignment="1">
      <alignment horizontal="center" vertical="center" wrapText="1"/>
    </xf>
    <xf numFmtId="0" fontId="18" fillId="15" borderId="12" xfId="0" applyFont="1" applyFill="1" applyBorder="1" applyAlignment="1">
      <alignment horizontal="justify" vertical="center" wrapText="1"/>
    </xf>
    <xf numFmtId="0" fontId="18" fillId="15" borderId="43" xfId="0" applyFont="1" applyFill="1" applyBorder="1" applyAlignment="1">
      <alignment horizontal="center" vertical="center" wrapText="1"/>
    </xf>
    <xf numFmtId="0" fontId="18" fillId="15" borderId="12" xfId="0" applyFont="1" applyFill="1" applyBorder="1" applyAlignment="1">
      <alignment horizontal="center" vertical="center"/>
    </xf>
    <xf numFmtId="0" fontId="18" fillId="15" borderId="43" xfId="0" applyFont="1" applyFill="1" applyBorder="1" applyAlignment="1">
      <alignment horizontal="center" vertical="center"/>
    </xf>
    <xf numFmtId="0" fontId="18" fillId="15" borderId="39" xfId="0" applyFont="1" applyFill="1" applyBorder="1" applyAlignment="1">
      <alignment horizontal="center" vertical="center" wrapText="1"/>
    </xf>
    <xf numFmtId="0" fontId="18" fillId="15" borderId="21" xfId="0" applyFont="1" applyFill="1" applyBorder="1" applyAlignment="1">
      <alignment horizontal="center" vertical="center"/>
    </xf>
    <xf numFmtId="0" fontId="18" fillId="15" borderId="39" xfId="0" applyFont="1" applyFill="1" applyBorder="1" applyAlignment="1">
      <alignment horizontal="center" vertical="center"/>
    </xf>
    <xf numFmtId="0" fontId="18" fillId="15" borderId="3" xfId="0" applyFont="1" applyFill="1" applyBorder="1" applyAlignment="1">
      <alignment vertical="center" wrapText="1"/>
    </xf>
    <xf numFmtId="0" fontId="18" fillId="15" borderId="47" xfId="0" applyFont="1" applyFill="1" applyBorder="1" applyAlignment="1">
      <alignment horizontal="center" vertical="center" wrapText="1"/>
    </xf>
    <xf numFmtId="0" fontId="18" fillId="15" borderId="12" xfId="0" applyFont="1" applyFill="1" applyBorder="1" applyAlignment="1">
      <alignment horizontal="center" vertical="center" wrapText="1"/>
    </xf>
    <xf numFmtId="0" fontId="18" fillId="15" borderId="46" xfId="0" applyFont="1" applyFill="1" applyBorder="1" applyAlignment="1">
      <alignment horizontal="center" vertical="center" wrapText="1"/>
    </xf>
    <xf numFmtId="0" fontId="18" fillId="15" borderId="3" xfId="0" applyFont="1" applyFill="1" applyBorder="1" applyAlignment="1">
      <alignment horizontal="center" vertical="center" wrapText="1"/>
    </xf>
    <xf numFmtId="0" fontId="18" fillId="15" borderId="44" xfId="0" applyFont="1" applyFill="1" applyBorder="1" applyAlignment="1">
      <alignment horizontal="center" vertical="center" wrapText="1"/>
    </xf>
    <xf numFmtId="0" fontId="18" fillId="15" borderId="8" xfId="0" applyFont="1" applyFill="1" applyBorder="1" applyAlignment="1">
      <alignment vertical="center" wrapText="1"/>
    </xf>
    <xf numFmtId="0" fontId="18" fillId="15" borderId="27" xfId="0" applyFont="1" applyFill="1" applyBorder="1" applyAlignment="1">
      <alignment horizontal="center" vertical="center" wrapText="1"/>
    </xf>
    <xf numFmtId="0" fontId="18" fillId="15" borderId="8" xfId="0" applyFont="1" applyFill="1" applyBorder="1" applyAlignment="1">
      <alignment horizontal="center" vertical="center" wrapText="1"/>
    </xf>
    <xf numFmtId="0" fontId="18" fillId="15" borderId="45" xfId="0" applyFont="1" applyFill="1" applyBorder="1" applyAlignment="1">
      <alignment horizontal="center" vertical="center" wrapText="1"/>
    </xf>
    <xf numFmtId="0" fontId="18" fillId="15" borderId="36" xfId="0" applyFont="1" applyFill="1" applyBorder="1" applyAlignment="1">
      <alignment horizontal="center" vertical="center"/>
    </xf>
    <xf numFmtId="0" fontId="18" fillId="15" borderId="3" xfId="0" applyFont="1" applyFill="1" applyBorder="1" applyAlignment="1">
      <alignment horizontal="justify" vertical="center" wrapText="1"/>
    </xf>
    <xf numFmtId="0" fontId="18" fillId="15" borderId="3" xfId="0" applyFont="1" applyFill="1" applyBorder="1" applyAlignment="1">
      <alignment horizontal="center" vertical="center"/>
    </xf>
    <xf numFmtId="0" fontId="18" fillId="15" borderId="44" xfId="0" applyFont="1" applyFill="1" applyBorder="1" applyAlignment="1">
      <alignment horizontal="center" vertical="center"/>
    </xf>
    <xf numFmtId="0" fontId="18" fillId="15" borderId="3" xfId="0" applyFont="1" applyFill="1" applyBorder="1" applyAlignment="1">
      <alignment horizontal="left" vertical="center" wrapText="1"/>
    </xf>
    <xf numFmtId="0" fontId="18" fillId="15" borderId="8" xfId="0" applyFont="1" applyFill="1" applyBorder="1" applyAlignment="1">
      <alignment horizontal="left" vertical="center" wrapText="1"/>
    </xf>
    <xf numFmtId="0" fontId="18" fillId="15" borderId="8" xfId="0" applyFont="1" applyFill="1" applyBorder="1" applyAlignment="1">
      <alignment horizontal="center" vertical="center"/>
    </xf>
    <xf numFmtId="0" fontId="18" fillId="15" borderId="19" xfId="0" applyFont="1" applyFill="1" applyBorder="1" applyAlignment="1">
      <alignment horizontal="center" vertical="center"/>
    </xf>
    <xf numFmtId="0" fontId="18" fillId="15" borderId="15" xfId="0" applyFont="1" applyFill="1" applyBorder="1" applyAlignment="1">
      <alignment horizontal="center" vertical="center" wrapText="1"/>
    </xf>
    <xf numFmtId="0" fontId="18" fillId="15" borderId="8" xfId="0" applyFont="1" applyFill="1" applyBorder="1" applyAlignment="1">
      <alignment horizontal="justify" vertical="center" wrapText="1"/>
    </xf>
    <xf numFmtId="0" fontId="18" fillId="15" borderId="19" xfId="0" applyFont="1" applyFill="1" applyBorder="1" applyAlignment="1">
      <alignment horizontal="center" vertical="center" wrapText="1"/>
    </xf>
    <xf numFmtId="0" fontId="18" fillId="15" borderId="45" xfId="0" applyFont="1" applyFill="1" applyBorder="1" applyAlignment="1">
      <alignment horizontal="center" vertical="center"/>
    </xf>
    <xf numFmtId="0" fontId="18" fillId="15" borderId="48" xfId="0" applyFont="1" applyFill="1" applyBorder="1" applyAlignment="1">
      <alignment horizontal="center" vertical="center" wrapText="1"/>
    </xf>
    <xf numFmtId="164" fontId="18" fillId="15" borderId="34" xfId="0" applyNumberFormat="1" applyFont="1" applyFill="1" applyBorder="1" applyAlignment="1">
      <alignment horizontal="center" vertical="center" wrapText="1"/>
    </xf>
    <xf numFmtId="0" fontId="25" fillId="15" borderId="41" xfId="0" applyFont="1" applyFill="1" applyBorder="1" applyAlignment="1">
      <alignment horizontal="center" vertical="center" wrapText="1"/>
    </xf>
    <xf numFmtId="0" fontId="25" fillId="15" borderId="30" xfId="0" applyFont="1" applyFill="1" applyBorder="1" applyAlignment="1">
      <alignment horizontal="center" vertical="center"/>
    </xf>
    <xf numFmtId="0" fontId="25" fillId="15" borderId="24" xfId="0" applyFont="1" applyFill="1" applyBorder="1" applyAlignment="1">
      <alignment horizontal="center" vertical="center"/>
    </xf>
    <xf numFmtId="0" fontId="18" fillId="15" borderId="26" xfId="0" applyFont="1" applyFill="1" applyBorder="1" applyAlignment="1">
      <alignment horizontal="center" vertical="center" wrapText="1"/>
    </xf>
    <xf numFmtId="0" fontId="18" fillId="15" borderId="22" xfId="0" applyFont="1" applyFill="1" applyBorder="1" applyAlignment="1">
      <alignment horizontal="center" vertical="center"/>
    </xf>
    <xf numFmtId="0" fontId="18" fillId="15" borderId="15" xfId="0" applyFont="1" applyFill="1" applyBorder="1" applyAlignment="1">
      <alignment horizontal="center" vertical="center"/>
    </xf>
    <xf numFmtId="0" fontId="18" fillId="15" borderId="9" xfId="0" applyFont="1" applyFill="1" applyBorder="1" applyAlignment="1">
      <alignment vertical="center" wrapText="1"/>
    </xf>
    <xf numFmtId="164" fontId="18" fillId="15" borderId="1" xfId="0" applyNumberFormat="1" applyFont="1" applyFill="1" applyBorder="1" applyAlignment="1">
      <alignment horizontal="center" vertical="center" wrapText="1"/>
    </xf>
    <xf numFmtId="0" fontId="18" fillId="15" borderId="40" xfId="0" applyFont="1" applyFill="1" applyBorder="1" applyAlignment="1">
      <alignment horizontal="center" vertical="center" wrapText="1"/>
    </xf>
    <xf numFmtId="0" fontId="18" fillId="15" borderId="1" xfId="0" applyFont="1" applyFill="1" applyBorder="1" applyAlignment="1">
      <alignment horizontal="center" vertical="center"/>
    </xf>
    <xf numFmtId="0" fontId="18" fillId="15" borderId="10" xfId="0" applyFont="1" applyFill="1" applyBorder="1" applyAlignment="1">
      <alignment horizontal="center" vertical="center"/>
    </xf>
    <xf numFmtId="0" fontId="18" fillId="15" borderId="2" xfId="0" applyFont="1" applyFill="1" applyBorder="1" applyAlignment="1">
      <alignment horizontal="center" vertical="center"/>
    </xf>
    <xf numFmtId="0" fontId="25" fillId="15" borderId="3" xfId="0" applyFont="1" applyFill="1" applyBorder="1" applyAlignment="1">
      <alignment horizontal="justify" vertical="center" wrapText="1"/>
    </xf>
    <xf numFmtId="0" fontId="25" fillId="15" borderId="46" xfId="0" applyFont="1" applyFill="1" applyBorder="1" applyAlignment="1">
      <alignment horizontal="center" vertical="center" wrapText="1"/>
    </xf>
    <xf numFmtId="0" fontId="25" fillId="15" borderId="3" xfId="0" applyFont="1" applyFill="1" applyBorder="1" applyAlignment="1">
      <alignment horizontal="center" vertical="center"/>
    </xf>
    <xf numFmtId="0" fontId="25" fillId="15" borderId="44" xfId="0" applyFont="1" applyFill="1" applyBorder="1" applyAlignment="1">
      <alignment horizontal="center" vertical="center"/>
    </xf>
    <xf numFmtId="0" fontId="25" fillId="15" borderId="12" xfId="0" applyFont="1" applyFill="1" applyBorder="1" applyAlignment="1">
      <alignment horizontal="justify" vertical="center" wrapText="1"/>
    </xf>
    <xf numFmtId="0" fontId="25" fillId="15" borderId="47" xfId="0" applyFont="1" applyFill="1" applyBorder="1" applyAlignment="1">
      <alignment horizontal="center" vertical="center" wrapText="1"/>
    </xf>
    <xf numFmtId="0" fontId="25" fillId="15" borderId="12" xfId="0" applyFont="1" applyFill="1" applyBorder="1" applyAlignment="1">
      <alignment horizontal="center" vertical="center"/>
    </xf>
    <xf numFmtId="0" fontId="25" fillId="15" borderId="43" xfId="0" applyFont="1" applyFill="1" applyBorder="1" applyAlignment="1">
      <alignment horizontal="center" vertical="center"/>
    </xf>
    <xf numFmtId="0" fontId="25" fillId="15" borderId="39" xfId="0" applyFont="1" applyFill="1" applyBorder="1" applyAlignment="1">
      <alignment horizontal="center" vertical="center"/>
    </xf>
    <xf numFmtId="0" fontId="18" fillId="15" borderId="12" xfId="0" applyFont="1" applyFill="1" applyBorder="1" applyAlignment="1">
      <alignment horizontal="left" vertical="center" wrapText="1"/>
    </xf>
    <xf numFmtId="0" fontId="18" fillId="15" borderId="21" xfId="0" applyFont="1" applyFill="1" applyBorder="1" applyAlignment="1">
      <alignment horizontal="left" vertical="center" wrapText="1"/>
    </xf>
    <xf numFmtId="0" fontId="18" fillId="15" borderId="21" xfId="0" applyFont="1" applyFill="1" applyBorder="1" applyAlignment="1">
      <alignment horizontal="center" vertical="center" wrapText="1"/>
    </xf>
    <xf numFmtId="0" fontId="18" fillId="15" borderId="11" xfId="0" applyFont="1" applyFill="1" applyBorder="1" applyAlignment="1">
      <alignment horizontal="center" wrapText="1"/>
    </xf>
    <xf numFmtId="0" fontId="18" fillId="15" borderId="32" xfId="0" applyFont="1" applyFill="1" applyBorder="1" applyAlignment="1">
      <alignment horizontal="justify" vertical="center" wrapText="1"/>
    </xf>
    <xf numFmtId="0" fontId="18" fillId="15" borderId="31" xfId="0" applyFont="1" applyFill="1" applyBorder="1" applyAlignment="1">
      <alignment horizontal="justify" vertical="center" wrapText="1"/>
    </xf>
    <xf numFmtId="0" fontId="18" fillId="15" borderId="33" xfId="0" applyFont="1" applyFill="1" applyBorder="1" applyAlignment="1">
      <alignment horizontal="justify" vertical="center" wrapText="1"/>
    </xf>
    <xf numFmtId="0" fontId="18" fillId="15" borderId="33" xfId="0" applyFont="1" applyFill="1" applyBorder="1" applyAlignment="1">
      <alignment vertical="center" wrapText="1"/>
    </xf>
    <xf numFmtId="0" fontId="22" fillId="15" borderId="28" xfId="0" applyFont="1" applyFill="1" applyBorder="1"/>
    <xf numFmtId="0" fontId="22" fillId="15" borderId="58" xfId="0" applyFont="1" applyFill="1" applyBorder="1"/>
    <xf numFmtId="0" fontId="22" fillId="15" borderId="64" xfId="0" applyFont="1" applyFill="1" applyBorder="1"/>
    <xf numFmtId="0" fontId="31" fillId="0" borderId="14" xfId="0" applyFont="1" applyBorder="1" applyAlignment="1" applyProtection="1">
      <alignment horizontal="center" vertical="center"/>
      <protection locked="0"/>
    </xf>
    <xf numFmtId="0" fontId="18" fillId="11" borderId="4" xfId="0" applyFont="1" applyFill="1" applyBorder="1" applyAlignment="1">
      <alignment horizontal="center" vertical="center"/>
    </xf>
    <xf numFmtId="1" fontId="18" fillId="11" borderId="2" xfId="0" applyNumberFormat="1" applyFont="1" applyFill="1" applyBorder="1" applyAlignment="1">
      <alignment horizontal="center" vertical="center"/>
    </xf>
    <xf numFmtId="0" fontId="18" fillId="11" borderId="5" xfId="0" applyFont="1" applyFill="1" applyBorder="1" applyAlignment="1">
      <alignment vertical="center"/>
    </xf>
    <xf numFmtId="0" fontId="18" fillId="0" borderId="4" xfId="0" applyFont="1" applyBorder="1" applyAlignment="1" applyProtection="1">
      <alignment horizontal="center" vertical="center" wrapText="1"/>
      <protection locked="0"/>
    </xf>
    <xf numFmtId="0" fontId="18" fillId="0" borderId="2" xfId="0" applyFont="1" applyBorder="1" applyAlignment="1" applyProtection="1">
      <alignment horizontal="center" vertical="center" wrapText="1"/>
      <protection locked="0"/>
    </xf>
    <xf numFmtId="164" fontId="18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34" fillId="0" borderId="0" xfId="0" applyFont="1"/>
    <xf numFmtId="0" fontId="34" fillId="0" borderId="0" xfId="0" applyFont="1" applyFill="1"/>
    <xf numFmtId="0" fontId="35" fillId="0" borderId="3" xfId="0" applyFont="1" applyFill="1" applyBorder="1" applyAlignment="1">
      <alignment horizontal="center"/>
    </xf>
    <xf numFmtId="0" fontId="35" fillId="0" borderId="0" xfId="0" applyFont="1" applyBorder="1" applyAlignment="1">
      <alignment horizontal="center"/>
    </xf>
    <xf numFmtId="0" fontId="33" fillId="0" borderId="11" xfId="0" applyFont="1" applyBorder="1"/>
    <xf numFmtId="0" fontId="0" fillId="0" borderId="12" xfId="0" applyFill="1" applyBorder="1" applyAlignment="1">
      <alignment horizontal="center"/>
    </xf>
    <xf numFmtId="0" fontId="36" fillId="0" borderId="12" xfId="0" applyFont="1" applyFill="1" applyBorder="1" applyAlignment="1">
      <alignment horizontal="center"/>
    </xf>
    <xf numFmtId="0" fontId="0" fillId="0" borderId="14" xfId="0" applyBorder="1" applyAlignment="1">
      <alignment horizontal="left" indent="1"/>
    </xf>
    <xf numFmtId="0" fontId="0" fillId="0" borderId="3" xfId="0" applyFill="1" applyBorder="1" applyAlignment="1">
      <alignment horizontal="center"/>
    </xf>
    <xf numFmtId="0" fontId="36" fillId="0" borderId="3" xfId="0" applyFont="1" applyFill="1" applyBorder="1" applyAlignment="1">
      <alignment horizontal="center"/>
    </xf>
    <xf numFmtId="0" fontId="33" fillId="0" borderId="14" xfId="0" applyFont="1" applyBorder="1" applyAlignment="1">
      <alignment horizontal="left"/>
    </xf>
    <xf numFmtId="0" fontId="36" fillId="0" borderId="14" xfId="0" applyFont="1" applyBorder="1" applyAlignment="1">
      <alignment horizontal="left"/>
    </xf>
    <xf numFmtId="0" fontId="0" fillId="0" borderId="14" xfId="0" applyFont="1" applyBorder="1" applyAlignment="1">
      <alignment horizontal="left" indent="1"/>
    </xf>
    <xf numFmtId="0" fontId="0" fillId="0" borderId="14" xfId="0" applyFont="1" applyBorder="1" applyAlignment="1">
      <alignment horizontal="left"/>
    </xf>
    <xf numFmtId="0" fontId="0" fillId="0" borderId="14" xfId="0" applyBorder="1"/>
    <xf numFmtId="0" fontId="0" fillId="0" borderId="14" xfId="0" applyFill="1" applyBorder="1"/>
    <xf numFmtId="0" fontId="0" fillId="0" borderId="14" xfId="0" applyFill="1" applyBorder="1" applyAlignment="1">
      <alignment vertical="justify"/>
    </xf>
    <xf numFmtId="0" fontId="0" fillId="0" borderId="3" xfId="0" applyFill="1" applyBorder="1" applyAlignment="1">
      <alignment horizontal="center" vertical="justify"/>
    </xf>
    <xf numFmtId="0" fontId="0" fillId="0" borderId="16" xfId="0" applyBorder="1"/>
    <xf numFmtId="0" fontId="0" fillId="0" borderId="7" xfId="0" applyFill="1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18" fillId="15" borderId="37" xfId="0" applyFont="1" applyFill="1" applyBorder="1" applyAlignment="1">
      <alignment horizontal="justify" vertical="center" wrapText="1"/>
    </xf>
    <xf numFmtId="0" fontId="18" fillId="15" borderId="9" xfId="0" applyFont="1" applyFill="1" applyBorder="1" applyAlignment="1">
      <alignment horizontal="center" vertical="center" wrapText="1"/>
    </xf>
    <xf numFmtId="0" fontId="18" fillId="15" borderId="1" xfId="0" applyFont="1" applyFill="1" applyBorder="1" applyAlignment="1">
      <alignment vertical="center" wrapText="1"/>
    </xf>
    <xf numFmtId="0" fontId="18" fillId="15" borderId="60" xfId="0" applyFont="1" applyFill="1" applyBorder="1" applyAlignment="1">
      <alignment vertical="center" wrapText="1"/>
    </xf>
    <xf numFmtId="0" fontId="18" fillId="15" borderId="21" xfId="0" applyFont="1" applyFill="1" applyBorder="1" applyAlignment="1">
      <alignment vertical="center" wrapText="1"/>
    </xf>
    <xf numFmtId="0" fontId="25" fillId="15" borderId="34" xfId="0" applyFont="1" applyFill="1" applyBorder="1" applyAlignment="1">
      <alignment horizontal="justify" vertical="center" wrapText="1"/>
    </xf>
    <xf numFmtId="2" fontId="35" fillId="0" borderId="0" xfId="0" applyNumberFormat="1" applyFont="1" applyFill="1" applyBorder="1" applyAlignment="1">
      <alignment vertical="center"/>
    </xf>
    <xf numFmtId="2" fontId="35" fillId="0" borderId="0" xfId="0" applyNumberFormat="1" applyFont="1" applyFill="1" applyBorder="1" applyAlignment="1">
      <alignment horizontal="center" vertical="center"/>
    </xf>
    <xf numFmtId="2" fontId="32" fillId="0" borderId="0" xfId="0" applyNumberFormat="1" applyFont="1" applyFill="1" applyBorder="1" applyAlignment="1">
      <alignment horizontal="center" vertical="center"/>
    </xf>
    <xf numFmtId="0" fontId="36" fillId="0" borderId="13" xfId="0" applyFont="1" applyFill="1" applyBorder="1" applyAlignment="1" applyProtection="1">
      <alignment horizontal="center"/>
      <protection locked="0"/>
    </xf>
    <xf numFmtId="0" fontId="0" fillId="0" borderId="15" xfId="0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18" fillId="8" borderId="5" xfId="0" applyFont="1" applyFill="1" applyBorder="1" applyAlignment="1">
      <alignment horizontal="center" vertical="center" wrapText="1"/>
    </xf>
    <xf numFmtId="0" fontId="18" fillId="8" borderId="9" xfId="0" applyFont="1" applyFill="1" applyBorder="1" applyAlignment="1">
      <alignment horizontal="center" vertical="center" wrapText="1"/>
    </xf>
    <xf numFmtId="0" fontId="18" fillId="8" borderId="1" xfId="0" applyFont="1" applyFill="1" applyBorder="1" applyAlignment="1">
      <alignment horizontal="center" vertical="center" wrapText="1"/>
    </xf>
    <xf numFmtId="0" fontId="18" fillId="8" borderId="10" xfId="0" applyFont="1" applyFill="1" applyBorder="1" applyAlignment="1">
      <alignment horizontal="center" vertical="center" wrapText="1"/>
    </xf>
    <xf numFmtId="0" fontId="5" fillId="0" borderId="0" xfId="0" applyFont="1"/>
    <xf numFmtId="0" fontId="7" fillId="0" borderId="0" xfId="2" applyFont="1" applyAlignment="1">
      <alignment horizontal="center" vertical="center" wrapText="1"/>
    </xf>
    <xf numFmtId="0" fontId="11" fillId="0" borderId="57" xfId="2" applyFont="1" applyBorder="1" applyAlignment="1">
      <alignment horizontal="center" vertical="top" wrapText="1"/>
    </xf>
    <xf numFmtId="0" fontId="16" fillId="3" borderId="0" xfId="0" applyFont="1" applyFill="1" applyAlignment="1">
      <alignment horizontal="center" vertical="center"/>
    </xf>
    <xf numFmtId="0" fontId="16" fillId="14" borderId="4" xfId="0" applyFont="1" applyFill="1" applyBorder="1" applyAlignment="1">
      <alignment horizontal="center" vertical="center"/>
    </xf>
    <xf numFmtId="0" fontId="16" fillId="14" borderId="2" xfId="0" applyFont="1" applyFill="1" applyBorder="1" applyAlignment="1">
      <alignment horizontal="center" vertical="center"/>
    </xf>
    <xf numFmtId="0" fontId="16" fillId="14" borderId="5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/>
    </xf>
    <xf numFmtId="0" fontId="16" fillId="4" borderId="5" xfId="0" applyFont="1" applyFill="1" applyBorder="1" applyAlignment="1">
      <alignment horizontal="center" vertical="center"/>
    </xf>
    <xf numFmtId="1" fontId="18" fillId="15" borderId="30" xfId="0" applyNumberFormat="1" applyFont="1" applyFill="1" applyBorder="1" applyAlignment="1">
      <alignment horizontal="center" vertical="center"/>
    </xf>
    <xf numFmtId="1" fontId="18" fillId="15" borderId="50" xfId="0" applyNumberFormat="1" applyFont="1" applyFill="1" applyBorder="1" applyAlignment="1">
      <alignment horizontal="center" vertical="center"/>
    </xf>
    <xf numFmtId="1" fontId="18" fillId="15" borderId="51" xfId="0" applyNumberFormat="1" applyFont="1" applyFill="1" applyBorder="1" applyAlignment="1">
      <alignment horizontal="center" vertical="center"/>
    </xf>
    <xf numFmtId="0" fontId="16" fillId="15" borderId="29" xfId="0" applyFont="1" applyFill="1" applyBorder="1" applyAlignment="1">
      <alignment horizontal="center" vertical="center" textRotation="90" wrapText="1"/>
    </xf>
    <xf numFmtId="0" fontId="16" fillId="15" borderId="49" xfId="0" applyFont="1" applyFill="1" applyBorder="1" applyAlignment="1">
      <alignment horizontal="center" vertical="center" textRotation="90" wrapText="1"/>
    </xf>
    <xf numFmtId="0" fontId="16" fillId="15" borderId="38" xfId="0" applyFont="1" applyFill="1" applyBorder="1" applyAlignment="1">
      <alignment horizontal="center" vertical="center" textRotation="90" wrapText="1"/>
    </xf>
    <xf numFmtId="0" fontId="18" fillId="15" borderId="11" xfId="0" applyFont="1" applyFill="1" applyBorder="1" applyAlignment="1">
      <alignment horizontal="center" vertical="center" wrapText="1"/>
    </xf>
    <xf numFmtId="0" fontId="18" fillId="15" borderId="14" xfId="0" applyFont="1" applyFill="1" applyBorder="1" applyAlignment="1">
      <alignment horizontal="center" vertical="center" wrapText="1"/>
    </xf>
    <xf numFmtId="0" fontId="16" fillId="8" borderId="40" xfId="0" applyFont="1" applyFill="1" applyBorder="1" applyAlignment="1">
      <alignment horizontal="center" vertical="center"/>
    </xf>
    <xf numFmtId="0" fontId="16" fillId="8" borderId="2" xfId="0" applyFont="1" applyFill="1" applyBorder="1" applyAlignment="1">
      <alignment horizontal="center" vertical="center"/>
    </xf>
    <xf numFmtId="0" fontId="16" fillId="8" borderId="5" xfId="0" applyFont="1" applyFill="1" applyBorder="1" applyAlignment="1">
      <alignment horizontal="center" vertical="center"/>
    </xf>
    <xf numFmtId="0" fontId="18" fillId="15" borderId="20" xfId="0" applyFont="1" applyFill="1" applyBorder="1" applyAlignment="1">
      <alignment horizontal="center" vertical="center" wrapText="1"/>
    </xf>
    <xf numFmtId="0" fontId="18" fillId="15" borderId="29" xfId="0" applyFont="1" applyFill="1" applyBorder="1" applyAlignment="1">
      <alignment horizontal="center" vertical="center" wrapText="1"/>
    </xf>
    <xf numFmtId="0" fontId="18" fillId="15" borderId="49" xfId="0" applyFont="1" applyFill="1" applyBorder="1" applyAlignment="1">
      <alignment horizontal="center" vertical="center" wrapText="1"/>
    </xf>
    <xf numFmtId="164" fontId="18" fillId="15" borderId="21" xfId="0" applyNumberFormat="1" applyFont="1" applyFill="1" applyBorder="1" applyAlignment="1">
      <alignment horizontal="center" vertical="center" wrapText="1"/>
    </xf>
    <xf numFmtId="164" fontId="18" fillId="15" borderId="3" xfId="0" applyNumberFormat="1" applyFont="1" applyFill="1" applyBorder="1" applyAlignment="1">
      <alignment horizontal="center" vertical="center" wrapText="1"/>
    </xf>
    <xf numFmtId="0" fontId="18" fillId="15" borderId="32" xfId="0" applyFont="1" applyFill="1" applyBorder="1" applyAlignment="1">
      <alignment horizontal="center" vertical="center" wrapText="1"/>
    </xf>
    <xf numFmtId="0" fontId="18" fillId="15" borderId="31" xfId="0" applyFont="1" applyFill="1" applyBorder="1" applyAlignment="1">
      <alignment horizontal="center" vertical="center" wrapText="1"/>
    </xf>
    <xf numFmtId="0" fontId="18" fillId="15" borderId="31" xfId="0" applyFont="1" applyFill="1" applyBorder="1" applyAlignment="1">
      <alignment vertical="center"/>
    </xf>
    <xf numFmtId="0" fontId="18" fillId="15" borderId="33" xfId="0" applyFont="1" applyFill="1" applyBorder="1" applyAlignment="1">
      <alignment vertical="center"/>
    </xf>
    <xf numFmtId="0" fontId="18" fillId="15" borderId="35" xfId="0" applyFont="1" applyFill="1" applyBorder="1" applyAlignment="1">
      <alignment horizontal="center" vertical="center" wrapText="1"/>
    </xf>
    <xf numFmtId="164" fontId="18" fillId="15" borderId="12" xfId="0" applyNumberFormat="1" applyFont="1" applyFill="1" applyBorder="1" applyAlignment="1">
      <alignment horizontal="center" vertical="center" wrapText="1"/>
    </xf>
    <xf numFmtId="164" fontId="18" fillId="15" borderId="36" xfId="0" applyNumberFormat="1" applyFont="1" applyFill="1" applyBorder="1" applyAlignment="1">
      <alignment horizontal="center" vertical="center" wrapText="1"/>
    </xf>
    <xf numFmtId="164" fontId="18" fillId="15" borderId="8" xfId="0" applyNumberFormat="1" applyFont="1" applyFill="1" applyBorder="1" applyAlignment="1">
      <alignment horizontal="center" vertical="center" wrapText="1"/>
    </xf>
    <xf numFmtId="0" fontId="18" fillId="15" borderId="33" xfId="0" applyFont="1" applyFill="1" applyBorder="1" applyAlignment="1">
      <alignment horizontal="center" vertical="center" wrapText="1"/>
    </xf>
    <xf numFmtId="164" fontId="18" fillId="15" borderId="34" xfId="0" applyNumberFormat="1" applyFont="1" applyFill="1" applyBorder="1" applyAlignment="1">
      <alignment horizontal="center" vertical="center" wrapText="1"/>
    </xf>
    <xf numFmtId="0" fontId="16" fillId="15" borderId="29" xfId="0" applyFont="1" applyFill="1" applyBorder="1" applyAlignment="1">
      <alignment horizontal="center" vertical="center" textRotation="90"/>
    </xf>
    <xf numFmtId="0" fontId="16" fillId="15" borderId="49" xfId="0" applyFont="1" applyFill="1" applyBorder="1" applyAlignment="1">
      <alignment horizontal="center" vertical="center" textRotation="90"/>
    </xf>
    <xf numFmtId="0" fontId="16" fillId="15" borderId="38" xfId="0" applyFont="1" applyFill="1" applyBorder="1" applyAlignment="1">
      <alignment horizontal="center" vertical="center" textRotation="90"/>
    </xf>
    <xf numFmtId="164" fontId="18" fillId="0" borderId="34" xfId="0" applyNumberFormat="1" applyFont="1" applyFill="1" applyBorder="1" applyAlignment="1">
      <alignment horizontal="center" vertical="center" wrapText="1"/>
    </xf>
    <xf numFmtId="164" fontId="18" fillId="0" borderId="36" xfId="0" applyNumberFormat="1" applyFont="1" applyFill="1" applyBorder="1" applyAlignment="1">
      <alignment horizontal="center" vertical="center" wrapText="1"/>
    </xf>
    <xf numFmtId="0" fontId="18" fillId="0" borderId="29" xfId="0" applyFont="1" applyFill="1" applyBorder="1" applyAlignment="1">
      <alignment horizontal="center" vertical="center" wrapText="1"/>
    </xf>
    <xf numFmtId="0" fontId="18" fillId="0" borderId="49" xfId="0" applyFont="1" applyFill="1" applyBorder="1" applyAlignment="1">
      <alignment horizontal="center" vertical="center" wrapText="1"/>
    </xf>
    <xf numFmtId="1" fontId="18" fillId="15" borderId="4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Pe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lha1"/>
  <dimension ref="A1:H18"/>
  <sheetViews>
    <sheetView tabSelected="1" zoomScaleNormal="100" workbookViewId="0">
      <selection activeCell="D12" sqref="D12"/>
    </sheetView>
  </sheetViews>
  <sheetFormatPr defaultColWidth="8.7265625" defaultRowHeight="14.5" x14ac:dyDescent="0.35"/>
  <cols>
    <col min="1" max="1" width="25.26953125" customWidth="1"/>
    <col min="2" max="2" width="20.453125" bestFit="1" customWidth="1"/>
    <col min="3" max="3" width="23.453125" customWidth="1"/>
    <col min="4" max="4" width="31.26953125" customWidth="1"/>
    <col min="5" max="5" width="22.7265625" customWidth="1"/>
    <col min="6" max="6" width="11.26953125" customWidth="1"/>
    <col min="7" max="7" width="2.7265625" customWidth="1"/>
  </cols>
  <sheetData>
    <row r="1" spans="1:8" x14ac:dyDescent="0.35">
      <c r="A1" s="285" t="s">
        <v>73</v>
      </c>
      <c r="B1" s="285"/>
      <c r="C1" s="285"/>
      <c r="D1" s="285"/>
      <c r="E1" s="285"/>
      <c r="F1" s="285"/>
      <c r="G1" s="285"/>
      <c r="H1" s="285"/>
    </row>
    <row r="2" spans="1:8" x14ac:dyDescent="0.35">
      <c r="A2" s="285"/>
      <c r="B2" s="285"/>
      <c r="C2" s="285"/>
      <c r="D2" s="285"/>
      <c r="E2" s="285"/>
      <c r="F2" s="285"/>
      <c r="G2" s="285"/>
      <c r="H2" s="285"/>
    </row>
    <row r="3" spans="1:8" x14ac:dyDescent="0.35">
      <c r="A3" s="285"/>
      <c r="B3" s="285"/>
      <c r="C3" s="285"/>
      <c r="D3" s="285"/>
      <c r="E3" s="285"/>
      <c r="F3" s="285"/>
      <c r="G3" s="285"/>
      <c r="H3" s="285"/>
    </row>
    <row r="4" spans="1:8" ht="15.5" x14ac:dyDescent="0.35">
      <c r="A4" s="7"/>
      <c r="B4" s="7"/>
      <c r="C4" s="7"/>
      <c r="D4" s="7"/>
      <c r="E4" s="7"/>
      <c r="F4" s="7"/>
      <c r="G4" s="7"/>
      <c r="H4" s="7"/>
    </row>
    <row r="5" spans="1:8" ht="15.5" x14ac:dyDescent="0.35">
      <c r="A5" s="285" t="s">
        <v>58</v>
      </c>
      <c r="B5" s="285"/>
      <c r="C5" s="285"/>
      <c r="D5" s="285"/>
      <c r="E5" s="285"/>
      <c r="F5" s="285"/>
      <c r="G5" s="285"/>
      <c r="H5" s="285"/>
    </row>
    <row r="6" spans="1:8" ht="15.5" x14ac:dyDescent="0.35">
      <c r="A6" s="8"/>
      <c r="B6" s="9"/>
      <c r="C6" s="9"/>
      <c r="D6" s="10"/>
      <c r="E6" s="10"/>
      <c r="F6" s="10"/>
      <c r="G6" s="10"/>
      <c r="H6" s="10"/>
    </row>
    <row r="7" spans="1:8" ht="20.149999999999999" customHeight="1" x14ac:dyDescent="0.35">
      <c r="A7" s="11" t="s">
        <v>59</v>
      </c>
      <c r="B7" s="18"/>
      <c r="C7" s="19"/>
      <c r="D7" s="19"/>
      <c r="E7" s="19"/>
      <c r="F7" s="19"/>
      <c r="G7" s="10"/>
      <c r="H7" s="10"/>
    </row>
    <row r="8" spans="1:8" ht="20.149999999999999" customHeight="1" x14ac:dyDescent="0.35">
      <c r="A8" s="11" t="s">
        <v>60</v>
      </c>
      <c r="B8" s="20"/>
      <c r="C8" s="21"/>
      <c r="D8" s="21"/>
      <c r="E8" s="10"/>
      <c r="F8" s="10"/>
      <c r="G8" s="10"/>
      <c r="H8" s="10"/>
    </row>
    <row r="9" spans="1:8" ht="27.75" customHeight="1" x14ac:dyDescent="0.35">
      <c r="A9" s="12"/>
      <c r="B9" s="286" t="s">
        <v>61</v>
      </c>
      <c r="C9" s="286"/>
      <c r="D9" s="286"/>
      <c r="E9" s="27"/>
      <c r="F9" s="10"/>
      <c r="G9" s="10"/>
      <c r="H9" s="10"/>
    </row>
    <row r="10" spans="1:8" x14ac:dyDescent="0.35">
      <c r="A10" s="10"/>
      <c r="B10" s="10"/>
      <c r="C10" s="10"/>
      <c r="D10" s="10"/>
      <c r="E10" s="10"/>
      <c r="F10" s="10"/>
      <c r="G10" s="10"/>
      <c r="H10" s="10"/>
    </row>
    <row r="11" spans="1:8" ht="28" x14ac:dyDescent="0.35">
      <c r="A11" s="13"/>
      <c r="B11" s="14" t="s">
        <v>62</v>
      </c>
      <c r="C11" s="15" t="s">
        <v>63</v>
      </c>
      <c r="D11" s="15" t="s">
        <v>64</v>
      </c>
      <c r="E11" s="22" t="s">
        <v>65</v>
      </c>
      <c r="F11" s="23" t="s">
        <v>66</v>
      </c>
      <c r="G11" s="10"/>
      <c r="H11" s="10"/>
    </row>
    <row r="12" spans="1:8" ht="42" customHeight="1" x14ac:dyDescent="0.35">
      <c r="A12" s="10"/>
      <c r="B12" s="15" t="s">
        <v>67</v>
      </c>
      <c r="C12" s="24"/>
      <c r="D12" s="28"/>
      <c r="E12" s="29"/>
      <c r="F12" s="30"/>
      <c r="G12" s="10"/>
      <c r="H12" s="10"/>
    </row>
    <row r="13" spans="1:8" x14ac:dyDescent="0.35">
      <c r="A13" s="10"/>
      <c r="B13" s="10"/>
      <c r="C13" s="10"/>
      <c r="D13" s="10"/>
      <c r="E13" s="10"/>
      <c r="F13" s="10"/>
      <c r="G13" s="10"/>
      <c r="H13" s="10"/>
    </row>
    <row r="14" spans="1:8" ht="44.9" customHeight="1" x14ac:dyDescent="0.35">
      <c r="A14" s="13"/>
      <c r="B14" s="15" t="s">
        <v>68</v>
      </c>
      <c r="C14" s="24"/>
      <c r="D14" s="24"/>
      <c r="E14" s="25"/>
      <c r="F14" s="26"/>
      <c r="G14" s="10"/>
      <c r="H14" s="10"/>
    </row>
    <row r="15" spans="1:8" x14ac:dyDescent="0.35">
      <c r="A15" s="10"/>
      <c r="B15" s="10"/>
      <c r="C15" s="10"/>
      <c r="D15" s="10"/>
      <c r="E15" s="10"/>
      <c r="F15" s="10"/>
      <c r="G15" s="10"/>
      <c r="H15" s="10"/>
    </row>
    <row r="16" spans="1:8" x14ac:dyDescent="0.35">
      <c r="A16" s="16" t="s">
        <v>69</v>
      </c>
      <c r="B16" s="10"/>
      <c r="C16" s="10"/>
      <c r="D16" s="10"/>
      <c r="E16" s="10"/>
      <c r="F16" s="10"/>
      <c r="G16" s="10"/>
      <c r="H16" s="10"/>
    </row>
    <row r="17" spans="1:8" ht="20.149999999999999" customHeight="1" x14ac:dyDescent="0.35">
      <c r="A17" s="11" t="s">
        <v>70</v>
      </c>
      <c r="B17" s="1"/>
      <c r="C17" s="1"/>
      <c r="D17" s="1"/>
      <c r="E17" s="1"/>
      <c r="F17" s="1"/>
      <c r="G17" s="10"/>
      <c r="H17" s="10"/>
    </row>
    <row r="18" spans="1:8" ht="20.149999999999999" customHeight="1" x14ac:dyDescent="0.35">
      <c r="A18" s="11" t="s">
        <v>71</v>
      </c>
      <c r="B18" s="17"/>
      <c r="C18" s="17"/>
      <c r="D18" s="17"/>
      <c r="E18" s="17"/>
      <c r="F18" s="17"/>
      <c r="G18" s="10"/>
      <c r="H18" s="10"/>
    </row>
  </sheetData>
  <sheetProtection password="CA0B" sheet="1" objects="1" scenarios="1"/>
  <mergeCells count="3">
    <mergeCell ref="A1:H3"/>
    <mergeCell ref="A5:H5"/>
    <mergeCell ref="B9:D9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lha2">
    <pageSetUpPr fitToPage="1"/>
  </sheetPr>
  <dimension ref="A1:S1794"/>
  <sheetViews>
    <sheetView showGridLines="0" topLeftCell="A40" zoomScale="70" zoomScaleNormal="70" zoomScaleSheetLayoutView="50" workbookViewId="0">
      <selection activeCell="F9" sqref="F9"/>
    </sheetView>
  </sheetViews>
  <sheetFormatPr defaultColWidth="8.7265625" defaultRowHeight="14.5" x14ac:dyDescent="0.35"/>
  <cols>
    <col min="1" max="1" width="2.26953125" customWidth="1"/>
    <col min="2" max="2" width="11.81640625" customWidth="1"/>
    <col min="3" max="3" width="12.1796875" customWidth="1"/>
    <col min="4" max="4" width="23.453125" customWidth="1"/>
    <col min="5" max="5" width="12.453125" customWidth="1"/>
    <col min="6" max="6" width="94.26953125" customWidth="1"/>
    <col min="7" max="7" width="13.453125" style="3" customWidth="1"/>
    <col min="8" max="8" width="18" customWidth="1"/>
    <col min="9" max="9" width="8" customWidth="1"/>
    <col min="11" max="11" width="12.81640625" style="3" customWidth="1"/>
    <col min="12" max="12" width="21.7265625" customWidth="1"/>
    <col min="13" max="13" width="10.26953125" customWidth="1"/>
    <col min="14" max="14" width="9.7265625" customWidth="1"/>
    <col min="15" max="15" width="22.81640625" customWidth="1"/>
  </cols>
  <sheetData>
    <row r="1" spans="1:19" x14ac:dyDescent="0.35">
      <c r="A1" s="2"/>
      <c r="B1" s="2"/>
      <c r="C1" s="2"/>
      <c r="D1" s="2"/>
      <c r="E1" s="2"/>
      <c r="F1" s="2"/>
      <c r="G1" s="2"/>
      <c r="H1" s="2"/>
      <c r="I1" s="2"/>
      <c r="J1" s="4"/>
      <c r="K1" s="31"/>
      <c r="L1" s="4"/>
      <c r="M1" s="4"/>
      <c r="N1" s="4"/>
      <c r="O1" s="4"/>
    </row>
    <row r="2" spans="1:19" ht="15.5" x14ac:dyDescent="0.35">
      <c r="A2" s="2"/>
      <c r="B2" s="287" t="s">
        <v>74</v>
      </c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34"/>
      <c r="Q2" s="34"/>
      <c r="R2" s="34"/>
      <c r="S2" s="34"/>
    </row>
    <row r="3" spans="1:19" ht="15.5" x14ac:dyDescent="0.35">
      <c r="A3" s="2"/>
      <c r="B3" s="287" t="s">
        <v>118</v>
      </c>
      <c r="C3" s="287"/>
      <c r="D3" s="287"/>
      <c r="E3" s="287"/>
      <c r="F3" s="287"/>
      <c r="G3" s="287"/>
      <c r="H3" s="287"/>
      <c r="I3" s="287"/>
      <c r="J3" s="287"/>
      <c r="K3" s="287"/>
      <c r="L3" s="287"/>
      <c r="M3" s="287"/>
      <c r="N3" s="287"/>
      <c r="O3" s="287"/>
      <c r="P3" s="34"/>
      <c r="Q3" s="34"/>
      <c r="R3" s="34"/>
      <c r="S3" s="34"/>
    </row>
    <row r="4" spans="1:19" ht="15.5" x14ac:dyDescent="0.35">
      <c r="A4" s="2"/>
      <c r="B4" s="287" t="s">
        <v>0</v>
      </c>
      <c r="C4" s="287"/>
      <c r="D4" s="287"/>
      <c r="E4" s="287"/>
      <c r="F4" s="287"/>
      <c r="G4" s="287"/>
      <c r="H4" s="287"/>
      <c r="I4" s="287"/>
      <c r="J4" s="287"/>
      <c r="K4" s="287"/>
      <c r="L4" s="287"/>
      <c r="M4" s="287"/>
      <c r="N4" s="287"/>
      <c r="O4" s="287"/>
      <c r="P4" s="34"/>
      <c r="Q4" s="34"/>
      <c r="R4" s="34"/>
      <c r="S4" s="34"/>
    </row>
    <row r="5" spans="1:19" ht="15.5" x14ac:dyDescent="0.35">
      <c r="A5" s="2"/>
      <c r="B5" s="287"/>
      <c r="C5" s="287"/>
      <c r="D5" s="287"/>
      <c r="E5" s="287"/>
      <c r="F5" s="287"/>
      <c r="G5" s="287"/>
      <c r="H5" s="287"/>
      <c r="I5" s="33"/>
      <c r="J5" s="35"/>
      <c r="K5" s="35"/>
      <c r="L5" s="36"/>
      <c r="M5" s="35"/>
      <c r="N5" s="36"/>
      <c r="O5" s="36"/>
      <c r="P5" s="34"/>
      <c r="Q5" s="34"/>
      <c r="R5" s="34"/>
      <c r="S5" s="34"/>
    </row>
    <row r="6" spans="1:19" ht="16" thickBot="1" x14ac:dyDescent="0.4">
      <c r="A6" s="2"/>
      <c r="B6" s="287" t="s">
        <v>1</v>
      </c>
      <c r="C6" s="287"/>
      <c r="D6" s="287"/>
      <c r="E6" s="287"/>
      <c r="F6" s="287"/>
      <c r="G6" s="287"/>
      <c r="H6" s="287"/>
      <c r="I6" s="287"/>
      <c r="J6" s="287"/>
      <c r="K6" s="287"/>
      <c r="L6" s="287"/>
      <c r="M6" s="287"/>
      <c r="N6" s="287"/>
      <c r="O6" s="287"/>
      <c r="P6" s="34"/>
      <c r="Q6" s="34"/>
      <c r="R6" s="34"/>
      <c r="S6" s="34"/>
    </row>
    <row r="7" spans="1:19" ht="39" customHeight="1" thickBot="1" x14ac:dyDescent="0.4">
      <c r="B7" s="58" t="s">
        <v>92</v>
      </c>
      <c r="C7" s="59">
        <f>Identificação!B7</f>
        <v>0</v>
      </c>
      <c r="D7" s="34"/>
      <c r="E7" s="34"/>
      <c r="F7" s="34"/>
      <c r="G7" s="37"/>
      <c r="H7" s="34"/>
      <c r="I7" s="34"/>
      <c r="J7" s="291" t="s">
        <v>91</v>
      </c>
      <c r="K7" s="292"/>
      <c r="L7" s="293"/>
      <c r="M7" s="288" t="s">
        <v>115</v>
      </c>
      <c r="N7" s="289"/>
      <c r="O7" s="290"/>
      <c r="P7" s="34"/>
      <c r="Q7" s="34"/>
      <c r="R7" s="34"/>
      <c r="S7" s="34"/>
    </row>
    <row r="8" spans="1:19" ht="31.5" thickBot="1" x14ac:dyDescent="0.4">
      <c r="A8" s="4"/>
      <c r="B8" s="80" t="s">
        <v>2</v>
      </c>
      <c r="C8" s="81" t="s">
        <v>3</v>
      </c>
      <c r="D8" s="82" t="s">
        <v>4</v>
      </c>
      <c r="E8" s="83" t="s">
        <v>3</v>
      </c>
      <c r="F8" s="84" t="s">
        <v>5</v>
      </c>
      <c r="G8" s="302" t="s">
        <v>6</v>
      </c>
      <c r="H8" s="303"/>
      <c r="I8" s="304"/>
      <c r="J8" s="85"/>
      <c r="K8" s="86"/>
      <c r="L8" s="87"/>
      <c r="M8" s="85"/>
      <c r="N8" s="86"/>
      <c r="O8" s="87"/>
      <c r="P8" s="34"/>
      <c r="Q8" s="34"/>
      <c r="R8" s="34"/>
      <c r="S8" s="34"/>
    </row>
    <row r="9" spans="1:19" ht="65.5" customHeight="1" thickBot="1" x14ac:dyDescent="0.4">
      <c r="A9" s="4"/>
      <c r="B9" s="80"/>
      <c r="C9" s="88"/>
      <c r="D9" s="89"/>
      <c r="E9" s="90"/>
      <c r="F9" s="91"/>
      <c r="G9" s="92" t="s">
        <v>26</v>
      </c>
      <c r="H9" s="93" t="s">
        <v>27</v>
      </c>
      <c r="I9" s="93" t="s">
        <v>28</v>
      </c>
      <c r="J9" s="281" t="s">
        <v>26</v>
      </c>
      <c r="K9" s="282" t="s">
        <v>97</v>
      </c>
      <c r="L9" s="283" t="s">
        <v>177</v>
      </c>
      <c r="M9" s="85"/>
      <c r="N9" s="86"/>
      <c r="O9" s="280" t="s">
        <v>178</v>
      </c>
      <c r="P9" s="34"/>
      <c r="Q9" s="34"/>
      <c r="R9" s="34"/>
      <c r="S9" s="34"/>
    </row>
    <row r="10" spans="1:19" ht="33.75" customHeight="1" x14ac:dyDescent="0.35">
      <c r="A10" s="4"/>
      <c r="B10" s="320" t="s">
        <v>75</v>
      </c>
      <c r="C10" s="294">
        <f>+E10+E13+E16+E18+E25+E31+E37+E41+E43</f>
        <v>200</v>
      </c>
      <c r="D10" s="306" t="s">
        <v>43</v>
      </c>
      <c r="E10" s="319">
        <v>10</v>
      </c>
      <c r="F10" s="173" t="s">
        <v>123</v>
      </c>
      <c r="G10" s="174">
        <v>10</v>
      </c>
      <c r="H10" s="175" t="s">
        <v>32</v>
      </c>
      <c r="I10" s="176">
        <f>G10</f>
        <v>10</v>
      </c>
      <c r="J10" s="38"/>
      <c r="K10" s="178">
        <f>IF(J10*G10&gt;I10,I10,J10*G10)</f>
        <v>0</v>
      </c>
      <c r="L10" s="39"/>
      <c r="M10" s="38"/>
      <c r="N10" s="178">
        <f>IF(M10*G10&gt;I10,I10,M10*G10)</f>
        <v>0</v>
      </c>
      <c r="O10" s="40"/>
      <c r="P10" s="34"/>
      <c r="Q10" s="34"/>
      <c r="R10" s="34"/>
      <c r="S10" s="34"/>
    </row>
    <row r="11" spans="1:19" ht="31" x14ac:dyDescent="0.35">
      <c r="A11" s="4"/>
      <c r="B11" s="321"/>
      <c r="C11" s="295"/>
      <c r="D11" s="305"/>
      <c r="E11" s="308"/>
      <c r="F11" s="266" t="s">
        <v>124</v>
      </c>
      <c r="G11" s="177">
        <v>8</v>
      </c>
      <c r="H11" s="178" t="s">
        <v>32</v>
      </c>
      <c r="I11" s="179">
        <f>G11</f>
        <v>8</v>
      </c>
      <c r="J11" s="41"/>
      <c r="K11" s="178">
        <f>IF(J11*G11&gt;I11,I11,J11*G11)</f>
        <v>0</v>
      </c>
      <c r="L11" s="42"/>
      <c r="M11" s="41"/>
      <c r="N11" s="178">
        <f>IF(M11*G11&gt;I11,I11,M11*G11)</f>
        <v>0</v>
      </c>
      <c r="O11" s="42"/>
      <c r="P11" s="34"/>
      <c r="Q11" s="34"/>
      <c r="R11" s="34"/>
      <c r="S11" s="34"/>
    </row>
    <row r="12" spans="1:19" ht="27" customHeight="1" thickBot="1" x14ac:dyDescent="0.4">
      <c r="A12" s="4"/>
      <c r="B12" s="321"/>
      <c r="C12" s="295"/>
      <c r="D12" s="69"/>
      <c r="E12" s="70"/>
      <c r="F12" s="71"/>
      <c r="G12" s="62"/>
      <c r="H12" s="63"/>
      <c r="I12" s="64" t="s">
        <v>93</v>
      </c>
      <c r="J12" s="65"/>
      <c r="K12" s="66">
        <f>IF(SUM(K10:K11)&gt;E10,E10,SUM(K10:K11))</f>
        <v>0</v>
      </c>
      <c r="L12" s="67"/>
      <c r="M12" s="65"/>
      <c r="N12" s="66">
        <f>IF(SUM(N10:N11)&gt;E10,E10,SUM(N10:N11))</f>
        <v>0</v>
      </c>
      <c r="O12" s="68"/>
      <c r="P12" s="34"/>
      <c r="Q12" s="34"/>
      <c r="R12" s="34"/>
      <c r="S12" s="34"/>
    </row>
    <row r="13" spans="1:19" ht="33.75" customHeight="1" x14ac:dyDescent="0.35">
      <c r="A13" s="4"/>
      <c r="B13" s="321"/>
      <c r="C13" s="295"/>
      <c r="D13" s="306" t="s">
        <v>42</v>
      </c>
      <c r="E13" s="319">
        <v>5</v>
      </c>
      <c r="F13" s="173" t="s">
        <v>125</v>
      </c>
      <c r="G13" s="174">
        <v>5</v>
      </c>
      <c r="H13" s="175" t="s">
        <v>50</v>
      </c>
      <c r="I13" s="176">
        <v>5</v>
      </c>
      <c r="J13" s="38"/>
      <c r="K13" s="178">
        <f>IF(J13*G13&gt;I13,I13,J13*G13)</f>
        <v>0</v>
      </c>
      <c r="L13" s="39"/>
      <c r="M13" s="38"/>
      <c r="N13" s="178">
        <f>IF(M13*G13&gt;I13,I13,M13*G13)</f>
        <v>0</v>
      </c>
      <c r="O13" s="40"/>
      <c r="P13" s="34"/>
      <c r="Q13" s="34"/>
      <c r="R13" s="34"/>
      <c r="S13" s="34"/>
    </row>
    <row r="14" spans="1:19" ht="31" x14ac:dyDescent="0.35">
      <c r="A14" s="4"/>
      <c r="B14" s="321"/>
      <c r="C14" s="295"/>
      <c r="D14" s="305"/>
      <c r="E14" s="308"/>
      <c r="F14" s="266" t="s">
        <v>126</v>
      </c>
      <c r="G14" s="177">
        <v>3</v>
      </c>
      <c r="H14" s="178" t="s">
        <v>50</v>
      </c>
      <c r="I14" s="179">
        <v>3</v>
      </c>
      <c r="J14" s="41"/>
      <c r="K14" s="178">
        <f>IF(J14*G14&gt;I14,I14,J14*G14)</f>
        <v>0</v>
      </c>
      <c r="L14" s="42"/>
      <c r="M14" s="41"/>
      <c r="N14" s="178">
        <f>IF(M14*G14&gt;I14,I14,M14*G14)</f>
        <v>0</v>
      </c>
      <c r="O14" s="42"/>
      <c r="P14" s="34"/>
      <c r="Q14" s="34"/>
      <c r="R14" s="34"/>
      <c r="S14" s="34"/>
    </row>
    <row r="15" spans="1:19" ht="27" customHeight="1" thickBot="1" x14ac:dyDescent="0.4">
      <c r="A15" s="4"/>
      <c r="B15" s="321"/>
      <c r="C15" s="295"/>
      <c r="D15" s="69"/>
      <c r="E15" s="70"/>
      <c r="F15" s="71"/>
      <c r="G15" s="72"/>
      <c r="H15" s="73"/>
      <c r="I15" s="74" t="s">
        <v>94</v>
      </c>
      <c r="J15" s="65"/>
      <c r="K15" s="66">
        <f>IF(SUM(K13:K14)&gt;E13,E13,SUM(K13:K14))</f>
        <v>0</v>
      </c>
      <c r="L15" s="67"/>
      <c r="M15" s="65"/>
      <c r="N15" s="66">
        <f>IF(SUM(N13:N14)&gt;E13,E13,SUM(N13:N14))</f>
        <v>0</v>
      </c>
      <c r="O15" s="75"/>
      <c r="P15" s="34"/>
      <c r="Q15" s="34"/>
      <c r="R15" s="34"/>
      <c r="S15" s="34"/>
    </row>
    <row r="16" spans="1:19" ht="53.5" customHeight="1" x14ac:dyDescent="0.35">
      <c r="B16" s="321"/>
      <c r="C16" s="295"/>
      <c r="D16" s="228" t="s">
        <v>78</v>
      </c>
      <c r="E16" s="172">
        <v>5</v>
      </c>
      <c r="F16" s="225" t="s">
        <v>89</v>
      </c>
      <c r="G16" s="181">
        <v>5</v>
      </c>
      <c r="H16" s="175" t="s">
        <v>32</v>
      </c>
      <c r="I16" s="176">
        <v>5</v>
      </c>
      <c r="J16" s="38"/>
      <c r="K16" s="175">
        <f>IF(J16*G16&gt;I16,I16,J16*G16)</f>
        <v>0</v>
      </c>
      <c r="L16" s="40"/>
      <c r="M16" s="38"/>
      <c r="N16" s="175">
        <f>IF(M16*G16&gt;I16,I16,M16*G16)</f>
        <v>0</v>
      </c>
      <c r="O16" s="40"/>
      <c r="P16" s="34"/>
      <c r="Q16" s="34"/>
      <c r="R16" s="34"/>
      <c r="S16" s="34"/>
    </row>
    <row r="17" spans="1:19" ht="27" customHeight="1" thickBot="1" x14ac:dyDescent="0.4">
      <c r="A17" s="4"/>
      <c r="B17" s="321"/>
      <c r="C17" s="295"/>
      <c r="D17" s="69"/>
      <c r="E17" s="70"/>
      <c r="F17" s="71"/>
      <c r="G17" s="72"/>
      <c r="H17" s="73"/>
      <c r="I17" s="74" t="s">
        <v>98</v>
      </c>
      <c r="J17" s="76"/>
      <c r="K17" s="77">
        <f>IF(K16&gt;E16,E16,K16)</f>
        <v>0</v>
      </c>
      <c r="L17" s="75"/>
      <c r="M17" s="76"/>
      <c r="N17" s="77">
        <f>IF(N16&gt;E16,E16,N16)</f>
        <v>0</v>
      </c>
      <c r="O17" s="75"/>
      <c r="P17" s="34"/>
      <c r="Q17" s="34"/>
      <c r="R17" s="34"/>
      <c r="S17" s="34"/>
    </row>
    <row r="18" spans="1:19" ht="25" customHeight="1" x14ac:dyDescent="0.35">
      <c r="B18" s="321"/>
      <c r="C18" s="295"/>
      <c r="D18" s="306" t="s">
        <v>127</v>
      </c>
      <c r="E18" s="308">
        <v>80</v>
      </c>
      <c r="F18" s="229" t="s">
        <v>57</v>
      </c>
      <c r="G18" s="174">
        <v>2</v>
      </c>
      <c r="H18" s="175" t="s">
        <v>51</v>
      </c>
      <c r="I18" s="176">
        <v>6</v>
      </c>
      <c r="J18" s="38"/>
      <c r="K18" s="178">
        <f>IF(J18*G18&gt;I18,I18,J18*G18)</f>
        <v>0</v>
      </c>
      <c r="L18" s="40"/>
      <c r="M18" s="38"/>
      <c r="N18" s="178">
        <f t="shared" ref="N18:N23" si="0">IF(M18*G18&gt;I18,I18,M18*G18)</f>
        <v>0</v>
      </c>
      <c r="O18" s="40"/>
      <c r="P18" s="34"/>
      <c r="Q18" s="34"/>
      <c r="R18" s="34"/>
      <c r="S18" s="34"/>
    </row>
    <row r="19" spans="1:19" ht="25" customHeight="1" x14ac:dyDescent="0.35">
      <c r="B19" s="321"/>
      <c r="C19" s="295"/>
      <c r="D19" s="307"/>
      <c r="E19" s="309"/>
      <c r="F19" s="230" t="s">
        <v>79</v>
      </c>
      <c r="G19" s="185">
        <v>5</v>
      </c>
      <c r="H19" s="192" t="s">
        <v>39</v>
      </c>
      <c r="I19" s="193">
        <v>25</v>
      </c>
      <c r="J19" s="236"/>
      <c r="K19" s="178">
        <f t="shared" ref="K19:K39" si="1">IF(J19*G19&gt;I19,I19,J19*G19)</f>
        <v>0</v>
      </c>
      <c r="L19" s="44"/>
      <c r="M19" s="236"/>
      <c r="N19" s="178">
        <f t="shared" si="0"/>
        <v>0</v>
      </c>
      <c r="O19" s="47"/>
      <c r="P19" s="34"/>
      <c r="Q19" s="34"/>
      <c r="R19" s="34"/>
      <c r="S19" s="34"/>
    </row>
    <row r="20" spans="1:19" ht="36" customHeight="1" x14ac:dyDescent="0.35">
      <c r="B20" s="321"/>
      <c r="C20" s="295"/>
      <c r="D20" s="307"/>
      <c r="E20" s="309"/>
      <c r="F20" s="230" t="s">
        <v>8</v>
      </c>
      <c r="G20" s="185">
        <v>3</v>
      </c>
      <c r="H20" s="192" t="s">
        <v>39</v>
      </c>
      <c r="I20" s="193">
        <f>G20*10</f>
        <v>30</v>
      </c>
      <c r="J20" s="43"/>
      <c r="K20" s="178">
        <f t="shared" si="1"/>
        <v>0</v>
      </c>
      <c r="L20" s="44"/>
      <c r="M20" s="43"/>
      <c r="N20" s="178">
        <f t="shared" si="0"/>
        <v>0</v>
      </c>
      <c r="O20" s="47"/>
      <c r="P20" s="34"/>
      <c r="Q20" s="34"/>
      <c r="R20" s="34"/>
      <c r="S20" s="34"/>
    </row>
    <row r="21" spans="1:19" ht="25" customHeight="1" x14ac:dyDescent="0.35">
      <c r="B21" s="321"/>
      <c r="C21" s="295"/>
      <c r="D21" s="307"/>
      <c r="E21" s="309"/>
      <c r="F21" s="231" t="s">
        <v>52</v>
      </c>
      <c r="G21" s="189">
        <v>2</v>
      </c>
      <c r="H21" s="192" t="s">
        <v>39</v>
      </c>
      <c r="I21" s="201">
        <f>G21*10</f>
        <v>20</v>
      </c>
      <c r="J21" s="43"/>
      <c r="K21" s="178">
        <f t="shared" si="1"/>
        <v>0</v>
      </c>
      <c r="L21" s="44"/>
      <c r="M21" s="43"/>
      <c r="N21" s="178">
        <f t="shared" si="0"/>
        <v>0</v>
      </c>
      <c r="O21" s="44"/>
      <c r="P21" s="34"/>
      <c r="Q21" s="34"/>
      <c r="R21" s="34"/>
      <c r="S21" s="34"/>
    </row>
    <row r="22" spans="1:19" ht="25" customHeight="1" x14ac:dyDescent="0.35">
      <c r="B22" s="321"/>
      <c r="C22" s="295"/>
      <c r="D22" s="307"/>
      <c r="E22" s="309"/>
      <c r="F22" s="232" t="s">
        <v>83</v>
      </c>
      <c r="G22" s="189">
        <v>2</v>
      </c>
      <c r="H22" s="192" t="s">
        <v>39</v>
      </c>
      <c r="I22" s="201">
        <v>20</v>
      </c>
      <c r="J22" s="43"/>
      <c r="K22" s="178">
        <f t="shared" si="1"/>
        <v>0</v>
      </c>
      <c r="L22" s="44"/>
      <c r="M22" s="43"/>
      <c r="N22" s="178">
        <f t="shared" si="0"/>
        <v>0</v>
      </c>
      <c r="O22" s="44"/>
      <c r="P22" s="34"/>
      <c r="Q22" s="34"/>
      <c r="R22" s="34"/>
      <c r="S22" s="34"/>
    </row>
    <row r="23" spans="1:19" ht="25" customHeight="1" x14ac:dyDescent="0.35">
      <c r="B23" s="321"/>
      <c r="C23" s="295"/>
      <c r="D23" s="305"/>
      <c r="E23" s="309"/>
      <c r="F23" s="180" t="s">
        <v>84</v>
      </c>
      <c r="G23" s="183">
        <v>1</v>
      </c>
      <c r="H23" s="192" t="s">
        <v>39</v>
      </c>
      <c r="I23" s="209">
        <v>10</v>
      </c>
      <c r="J23" s="43"/>
      <c r="K23" s="178">
        <f t="shared" si="1"/>
        <v>0</v>
      </c>
      <c r="L23" s="44"/>
      <c r="M23" s="43"/>
      <c r="N23" s="178">
        <f t="shared" si="0"/>
        <v>0</v>
      </c>
      <c r="O23" s="44"/>
      <c r="P23" s="34"/>
      <c r="Q23" s="34"/>
      <c r="R23" s="34"/>
      <c r="S23" s="34"/>
    </row>
    <row r="24" spans="1:19" ht="27" customHeight="1" thickBot="1" x14ac:dyDescent="0.4">
      <c r="A24" s="4"/>
      <c r="B24" s="321"/>
      <c r="C24" s="295"/>
      <c r="D24" s="69"/>
      <c r="E24" s="70"/>
      <c r="F24" s="71"/>
      <c r="G24" s="72"/>
      <c r="H24" s="73"/>
      <c r="I24" s="74" t="s">
        <v>99</v>
      </c>
      <c r="J24" s="76"/>
      <c r="K24" s="77">
        <f>IF(SUM(K18:K23)&gt;E18,E18,SUM(K18:K23))</f>
        <v>0</v>
      </c>
      <c r="L24" s="75"/>
      <c r="M24" s="76"/>
      <c r="N24" s="77">
        <f>IF(SUM(N18:N23)&gt;E18,E18,SUM(N18:N23))</f>
        <v>0</v>
      </c>
      <c r="O24" s="75"/>
      <c r="P24" s="34"/>
      <c r="Q24" s="34"/>
      <c r="R24" s="34"/>
      <c r="S24" s="34"/>
    </row>
    <row r="25" spans="1:19" ht="25" customHeight="1" x14ac:dyDescent="0.35">
      <c r="B25" s="321"/>
      <c r="C25" s="295"/>
      <c r="D25" s="300" t="s">
        <v>49</v>
      </c>
      <c r="E25" s="315">
        <v>20</v>
      </c>
      <c r="F25" s="225" t="s">
        <v>53</v>
      </c>
      <c r="G25" s="181">
        <v>4</v>
      </c>
      <c r="H25" s="175" t="s">
        <v>41</v>
      </c>
      <c r="I25" s="176">
        <v>12</v>
      </c>
      <c r="J25" s="38"/>
      <c r="K25" s="178">
        <f t="shared" si="1"/>
        <v>0</v>
      </c>
      <c r="L25" s="40"/>
      <c r="M25" s="38"/>
      <c r="N25" s="178">
        <f>IF(M25*G25&gt;I25,I25,M25*G25)</f>
        <v>0</v>
      </c>
      <c r="O25" s="40"/>
      <c r="P25" s="34"/>
      <c r="Q25" s="34"/>
      <c r="R25" s="34"/>
      <c r="S25" s="34"/>
    </row>
    <row r="26" spans="1:19" ht="25" customHeight="1" x14ac:dyDescent="0.35">
      <c r="B26" s="321"/>
      <c r="C26" s="295"/>
      <c r="D26" s="305"/>
      <c r="E26" s="308"/>
      <c r="F26" s="226" t="s">
        <v>46</v>
      </c>
      <c r="G26" s="207">
        <v>1</v>
      </c>
      <c r="H26" s="178" t="s">
        <v>41</v>
      </c>
      <c r="I26" s="179">
        <v>3</v>
      </c>
      <c r="J26" s="41"/>
      <c r="K26" s="178">
        <f t="shared" si="1"/>
        <v>0</v>
      </c>
      <c r="L26" s="42"/>
      <c r="M26" s="41"/>
      <c r="N26" s="178">
        <f>IF(M26*G26&gt;I26,I26,M26*G26)</f>
        <v>0</v>
      </c>
      <c r="O26" s="48"/>
      <c r="P26" s="34"/>
      <c r="Q26" s="34"/>
      <c r="R26" s="34"/>
      <c r="S26" s="34"/>
    </row>
    <row r="27" spans="1:19" ht="25" customHeight="1" x14ac:dyDescent="0.35">
      <c r="B27" s="321"/>
      <c r="C27" s="295"/>
      <c r="D27" s="305"/>
      <c r="E27" s="308"/>
      <c r="F27" s="226" t="s">
        <v>45</v>
      </c>
      <c r="G27" s="207">
        <v>2</v>
      </c>
      <c r="H27" s="184" t="s">
        <v>41</v>
      </c>
      <c r="I27" s="179">
        <v>10</v>
      </c>
      <c r="J27" s="41"/>
      <c r="K27" s="178">
        <f t="shared" si="1"/>
        <v>0</v>
      </c>
      <c r="L27" s="42"/>
      <c r="M27" s="41"/>
      <c r="N27" s="178">
        <f>IF(M27*G27&gt;I27,I27,M27*G27)</f>
        <v>0</v>
      </c>
      <c r="O27" s="42"/>
      <c r="P27" s="34"/>
      <c r="Q27" s="34"/>
      <c r="R27" s="34"/>
      <c r="S27" s="34"/>
    </row>
    <row r="28" spans="1:19" ht="25" customHeight="1" x14ac:dyDescent="0.35">
      <c r="B28" s="321"/>
      <c r="C28" s="295"/>
      <c r="D28" s="305"/>
      <c r="E28" s="308"/>
      <c r="F28" s="226" t="s">
        <v>47</v>
      </c>
      <c r="G28" s="207">
        <v>2</v>
      </c>
      <c r="H28" s="227" t="s">
        <v>40</v>
      </c>
      <c r="I28" s="179">
        <v>6</v>
      </c>
      <c r="J28" s="41"/>
      <c r="K28" s="178">
        <f t="shared" si="1"/>
        <v>0</v>
      </c>
      <c r="L28" s="42"/>
      <c r="M28" s="41"/>
      <c r="N28" s="178">
        <f>IF(M28*G28&gt;I28,I28,M28*G28)</f>
        <v>0</v>
      </c>
      <c r="O28" s="42"/>
      <c r="P28" s="34"/>
      <c r="Q28" s="34"/>
      <c r="R28" s="34"/>
      <c r="S28" s="34"/>
    </row>
    <row r="29" spans="1:19" ht="25" customHeight="1" x14ac:dyDescent="0.35">
      <c r="B29" s="321"/>
      <c r="C29" s="295"/>
      <c r="D29" s="305"/>
      <c r="E29" s="308"/>
      <c r="F29" s="226" t="s">
        <v>48</v>
      </c>
      <c r="G29" s="207">
        <v>1</v>
      </c>
      <c r="H29" s="227" t="s">
        <v>39</v>
      </c>
      <c r="I29" s="179">
        <v>10</v>
      </c>
      <c r="J29" s="41"/>
      <c r="K29" s="178">
        <f t="shared" si="1"/>
        <v>0</v>
      </c>
      <c r="L29" s="42"/>
      <c r="M29" s="41"/>
      <c r="N29" s="178">
        <f>IF(M29*G29&gt;I29,I29,M29*G29)</f>
        <v>0</v>
      </c>
      <c r="O29" s="42"/>
      <c r="P29" s="34"/>
      <c r="Q29" s="34"/>
      <c r="R29" s="34"/>
      <c r="S29" s="34"/>
    </row>
    <row r="30" spans="1:19" ht="27" customHeight="1" thickBot="1" x14ac:dyDescent="0.4">
      <c r="A30" s="4"/>
      <c r="B30" s="321"/>
      <c r="C30" s="295"/>
      <c r="D30" s="69"/>
      <c r="E30" s="70"/>
      <c r="F30" s="71"/>
      <c r="G30" s="72"/>
      <c r="H30" s="73"/>
      <c r="I30" s="74" t="s">
        <v>100</v>
      </c>
      <c r="J30" s="76"/>
      <c r="K30" s="77">
        <f>IF(SUM(K25:K29)&gt;E25,E25,SUM(K25:K29))</f>
        <v>0</v>
      </c>
      <c r="L30" s="75"/>
      <c r="M30" s="76"/>
      <c r="N30" s="77">
        <f>IF(SUM(N25:N29)&gt;E25,E25,SUM(N25:N29))</f>
        <v>0</v>
      </c>
      <c r="O30" s="75"/>
      <c r="P30" s="34"/>
      <c r="Q30" s="34"/>
      <c r="R30" s="34"/>
      <c r="S30" s="34"/>
    </row>
    <row r="31" spans="1:19" ht="30.75" customHeight="1" x14ac:dyDescent="0.35">
      <c r="B31" s="321"/>
      <c r="C31" s="295"/>
      <c r="D31" s="300" t="s">
        <v>128</v>
      </c>
      <c r="E31" s="315">
        <v>20</v>
      </c>
      <c r="F31" s="220" t="s">
        <v>9</v>
      </c>
      <c r="G31" s="221">
        <v>5</v>
      </c>
      <c r="H31" s="222" t="s">
        <v>54</v>
      </c>
      <c r="I31" s="223">
        <v>5</v>
      </c>
      <c r="J31" s="41"/>
      <c r="K31" s="178">
        <f t="shared" si="1"/>
        <v>0</v>
      </c>
      <c r="L31" s="42"/>
      <c r="M31" s="41"/>
      <c r="N31" s="178">
        <f>IF(M31*G31&gt;I31,I31,M31*G31)</f>
        <v>0</v>
      </c>
      <c r="O31" s="42"/>
      <c r="P31" s="34"/>
      <c r="Q31" s="34"/>
      <c r="R31" s="34"/>
      <c r="S31" s="34"/>
    </row>
    <row r="32" spans="1:19" ht="30.75" customHeight="1" x14ac:dyDescent="0.35">
      <c r="B32" s="321"/>
      <c r="C32" s="295"/>
      <c r="D32" s="305"/>
      <c r="E32" s="308"/>
      <c r="F32" s="216" t="s">
        <v>10</v>
      </c>
      <c r="G32" s="217">
        <v>4</v>
      </c>
      <c r="H32" s="218" t="s">
        <v>54</v>
      </c>
      <c r="I32" s="224">
        <v>12</v>
      </c>
      <c r="J32" s="41"/>
      <c r="K32" s="178">
        <f t="shared" si="1"/>
        <v>0</v>
      </c>
      <c r="L32" s="42"/>
      <c r="M32" s="41"/>
      <c r="N32" s="178">
        <f>IF(M32*G32&gt;I32,I32,M32*G32)</f>
        <v>0</v>
      </c>
      <c r="O32" s="42"/>
      <c r="P32" s="34"/>
      <c r="Q32" s="34"/>
      <c r="R32" s="34"/>
      <c r="S32" s="34"/>
    </row>
    <row r="33" spans="1:19" ht="30.75" customHeight="1" x14ac:dyDescent="0.35">
      <c r="B33" s="321"/>
      <c r="C33" s="295"/>
      <c r="D33" s="301"/>
      <c r="E33" s="309"/>
      <c r="F33" s="191" t="s">
        <v>80</v>
      </c>
      <c r="G33" s="183">
        <v>1.5</v>
      </c>
      <c r="H33" s="192" t="s">
        <v>54</v>
      </c>
      <c r="I33" s="193">
        <v>15</v>
      </c>
      <c r="J33" s="43"/>
      <c r="K33" s="178">
        <f t="shared" si="1"/>
        <v>0</v>
      </c>
      <c r="L33" s="44"/>
      <c r="M33" s="43"/>
      <c r="N33" s="178">
        <f>IF(M33*G33&gt;I33,I33,M33*G33)</f>
        <v>0</v>
      </c>
      <c r="O33" s="44"/>
      <c r="P33" s="34"/>
      <c r="Q33" s="34"/>
      <c r="R33" s="34"/>
      <c r="S33" s="34"/>
    </row>
    <row r="34" spans="1:19" ht="30.75" customHeight="1" x14ac:dyDescent="0.35">
      <c r="B34" s="321"/>
      <c r="C34" s="295"/>
      <c r="D34" s="301"/>
      <c r="E34" s="309"/>
      <c r="F34" s="191" t="s">
        <v>81</v>
      </c>
      <c r="G34" s="183">
        <v>1</v>
      </c>
      <c r="H34" s="192" t="s">
        <v>54</v>
      </c>
      <c r="I34" s="193">
        <v>10</v>
      </c>
      <c r="J34" s="43"/>
      <c r="K34" s="178">
        <f t="shared" si="1"/>
        <v>0</v>
      </c>
      <c r="L34" s="44"/>
      <c r="M34" s="43"/>
      <c r="N34" s="178">
        <f>IF(M34*G34&gt;I34,I34,M34*G34)</f>
        <v>0</v>
      </c>
      <c r="O34" s="44"/>
      <c r="P34" s="34"/>
      <c r="Q34" s="34"/>
      <c r="R34" s="34"/>
      <c r="S34" s="34"/>
    </row>
    <row r="35" spans="1:19" ht="30.75" customHeight="1" x14ac:dyDescent="0.35">
      <c r="B35" s="321"/>
      <c r="C35" s="295"/>
      <c r="D35" s="301"/>
      <c r="E35" s="309"/>
      <c r="F35" s="191" t="s">
        <v>44</v>
      </c>
      <c r="G35" s="183">
        <v>0.25</v>
      </c>
      <c r="H35" s="192" t="s">
        <v>54</v>
      </c>
      <c r="I35" s="193">
        <f>G35*10</f>
        <v>2.5</v>
      </c>
      <c r="J35" s="43"/>
      <c r="K35" s="178">
        <f t="shared" si="1"/>
        <v>0</v>
      </c>
      <c r="L35" s="44"/>
      <c r="M35" s="43"/>
      <c r="N35" s="178">
        <f>IF(M35*G35&gt;I35,I35,M35*G35)</f>
        <v>0</v>
      </c>
      <c r="O35" s="49"/>
      <c r="P35" s="34"/>
      <c r="Q35" s="34"/>
      <c r="R35" s="34"/>
      <c r="S35" s="34"/>
    </row>
    <row r="36" spans="1:19" ht="27" customHeight="1" thickBot="1" x14ac:dyDescent="0.4">
      <c r="A36" s="4"/>
      <c r="B36" s="321"/>
      <c r="C36" s="295"/>
      <c r="D36" s="69"/>
      <c r="E36" s="70"/>
      <c r="F36" s="71"/>
      <c r="G36" s="72"/>
      <c r="H36" s="73"/>
      <c r="I36" s="74" t="s">
        <v>101</v>
      </c>
      <c r="J36" s="76"/>
      <c r="K36" s="77">
        <f>IF(SUM(K31:K35)&gt;E31,E31,SUM(K31:K35))</f>
        <v>0</v>
      </c>
      <c r="L36" s="75"/>
      <c r="M36" s="76"/>
      <c r="N36" s="77">
        <f>IF(SUM(N31:N35)&gt;E31,E31,SUM(N31:N35))</f>
        <v>0</v>
      </c>
      <c r="O36" s="75"/>
      <c r="P36" s="34"/>
      <c r="Q36" s="34"/>
      <c r="R36" s="34"/>
      <c r="S36" s="34"/>
    </row>
    <row r="37" spans="1:19" ht="29.15" customHeight="1" x14ac:dyDescent="0.35">
      <c r="B37" s="321"/>
      <c r="C37" s="295"/>
      <c r="D37" s="300" t="s">
        <v>129</v>
      </c>
      <c r="E37" s="315">
        <v>10</v>
      </c>
      <c r="F37" s="173" t="s">
        <v>85</v>
      </c>
      <c r="G37" s="181">
        <v>2</v>
      </c>
      <c r="H37" s="175" t="s">
        <v>55</v>
      </c>
      <c r="I37" s="176">
        <v>4</v>
      </c>
      <c r="J37" s="38"/>
      <c r="K37" s="178">
        <f t="shared" si="1"/>
        <v>0</v>
      </c>
      <c r="L37" s="40"/>
      <c r="M37" s="38"/>
      <c r="N37" s="178">
        <f>IF(M37*G37&gt;I37,I37,M37*G37)</f>
        <v>0</v>
      </c>
      <c r="O37" s="40"/>
      <c r="P37" s="34"/>
      <c r="Q37" s="34"/>
      <c r="R37" s="34"/>
      <c r="S37" s="34"/>
    </row>
    <row r="38" spans="1:19" ht="29.15" customHeight="1" x14ac:dyDescent="0.35">
      <c r="B38" s="321"/>
      <c r="C38" s="295"/>
      <c r="D38" s="301"/>
      <c r="E38" s="309"/>
      <c r="F38" s="216" t="s">
        <v>87</v>
      </c>
      <c r="G38" s="217">
        <v>0.5</v>
      </c>
      <c r="H38" s="218" t="s">
        <v>56</v>
      </c>
      <c r="I38" s="219">
        <v>6</v>
      </c>
      <c r="J38" s="43"/>
      <c r="K38" s="178">
        <f t="shared" si="1"/>
        <v>0</v>
      </c>
      <c r="L38" s="44"/>
      <c r="M38" s="43"/>
      <c r="N38" s="178">
        <f>IF(M38*G38&gt;I38,I38,M38*G38)</f>
        <v>0</v>
      </c>
      <c r="O38" s="44"/>
      <c r="P38" s="34"/>
      <c r="Q38" s="34"/>
      <c r="R38" s="34"/>
      <c r="S38" s="34"/>
    </row>
    <row r="39" spans="1:19" ht="39.75" customHeight="1" x14ac:dyDescent="0.35">
      <c r="B39" s="321"/>
      <c r="C39" s="295"/>
      <c r="D39" s="301"/>
      <c r="E39" s="309"/>
      <c r="F39" s="191" t="s">
        <v>86</v>
      </c>
      <c r="G39" s="183">
        <v>1</v>
      </c>
      <c r="H39" s="196" t="s">
        <v>56</v>
      </c>
      <c r="I39" s="201">
        <v>10</v>
      </c>
      <c r="J39" s="45"/>
      <c r="K39" s="190">
        <f t="shared" si="1"/>
        <v>0</v>
      </c>
      <c r="L39" s="46"/>
      <c r="M39" s="45"/>
      <c r="N39" s="190">
        <f>IF(M39*G39&gt;I39,I39,M39*G39)</f>
        <v>0</v>
      </c>
      <c r="O39" s="50"/>
      <c r="P39" s="34"/>
      <c r="Q39" s="34"/>
      <c r="R39" s="34"/>
      <c r="S39" s="34"/>
    </row>
    <row r="40" spans="1:19" ht="27" customHeight="1" thickBot="1" x14ac:dyDescent="0.4">
      <c r="A40" s="4"/>
      <c r="B40" s="321"/>
      <c r="C40" s="295"/>
      <c r="D40" s="69"/>
      <c r="E40" s="70"/>
      <c r="F40" s="71"/>
      <c r="G40" s="72"/>
      <c r="H40" s="78"/>
      <c r="I40" s="79" t="s">
        <v>102</v>
      </c>
      <c r="J40" s="65"/>
      <c r="K40" s="66">
        <f>IF(SUM(K37:K39)&gt;E37,E37,SUM(K37:K39))</f>
        <v>0</v>
      </c>
      <c r="L40" s="67"/>
      <c r="M40" s="65"/>
      <c r="N40" s="66">
        <f>IF(SUM(N37:N39)&gt;E37,E37,SUM(N37:N39))</f>
        <v>0</v>
      </c>
      <c r="O40" s="67"/>
      <c r="P40" s="34"/>
      <c r="Q40" s="34"/>
      <c r="R40" s="34"/>
      <c r="S40" s="34"/>
    </row>
    <row r="41" spans="1:19" ht="107.25" customHeight="1" thickBot="1" x14ac:dyDescent="0.4">
      <c r="B41" s="321"/>
      <c r="C41" s="295"/>
      <c r="D41" s="267" t="s">
        <v>130</v>
      </c>
      <c r="E41" s="242">
        <v>20</v>
      </c>
      <c r="F41" s="268" t="s">
        <v>119</v>
      </c>
      <c r="G41" s="212"/>
      <c r="H41" s="213"/>
      <c r="I41" s="215">
        <v>20</v>
      </c>
      <c r="J41" s="55"/>
      <c r="K41" s="213">
        <f>IF(J41&gt;I41,I41,J41)</f>
        <v>0</v>
      </c>
      <c r="L41" s="56"/>
      <c r="M41" s="55"/>
      <c r="N41" s="213">
        <f>IF(M41&gt;I41,I41,M41)</f>
        <v>0</v>
      </c>
      <c r="O41" s="56"/>
      <c r="P41" s="34"/>
      <c r="Q41" s="34"/>
      <c r="R41" s="34"/>
      <c r="S41" s="34"/>
    </row>
    <row r="42" spans="1:19" ht="27" customHeight="1" thickBot="1" x14ac:dyDescent="0.4">
      <c r="A42" s="4"/>
      <c r="B42" s="321"/>
      <c r="C42" s="327"/>
      <c r="D42" s="69"/>
      <c r="E42" s="70"/>
      <c r="F42" s="71"/>
      <c r="G42" s="72"/>
      <c r="H42" s="73"/>
      <c r="I42" s="74" t="s">
        <v>103</v>
      </c>
      <c r="J42" s="76"/>
      <c r="K42" s="77">
        <f>IF(K41&gt;E41,E41,K41)</f>
        <v>0</v>
      </c>
      <c r="L42" s="75"/>
      <c r="M42" s="76"/>
      <c r="N42" s="77">
        <f>IF(N41&gt;E41,E41,N41)</f>
        <v>0</v>
      </c>
      <c r="O42" s="75"/>
      <c r="P42" s="34"/>
      <c r="Q42" s="34"/>
      <c r="R42" s="34"/>
      <c r="S42" s="34"/>
    </row>
    <row r="43" spans="1:19" ht="108" customHeight="1" thickBot="1" x14ac:dyDescent="0.4">
      <c r="B43" s="321"/>
      <c r="C43" s="327"/>
      <c r="D43" s="210" t="s">
        <v>82</v>
      </c>
      <c r="E43" s="211">
        <v>30</v>
      </c>
      <c r="F43" s="269" t="s">
        <v>120</v>
      </c>
      <c r="G43" s="212"/>
      <c r="H43" s="213"/>
      <c r="I43" s="214">
        <v>30</v>
      </c>
      <c r="J43" s="241"/>
      <c r="K43" s="213">
        <f>IF(J43&gt;I43,I43,J43)</f>
        <v>0</v>
      </c>
      <c r="L43" s="54"/>
      <c r="M43" s="240"/>
      <c r="N43" s="213">
        <f>IF(M43&gt;I43,I43,M43)</f>
        <v>0</v>
      </c>
      <c r="O43" s="56"/>
      <c r="P43" s="34"/>
      <c r="Q43" s="34"/>
      <c r="R43" s="34"/>
      <c r="S43" s="34"/>
    </row>
    <row r="44" spans="1:19" ht="27" customHeight="1" thickBot="1" x14ac:dyDescent="0.4">
      <c r="A44" s="4"/>
      <c r="B44" s="322"/>
      <c r="C44" s="296"/>
      <c r="D44" s="69"/>
      <c r="E44" s="70"/>
      <c r="F44" s="71"/>
      <c r="G44" s="72"/>
      <c r="H44" s="73"/>
      <c r="I44" s="74" t="s">
        <v>104</v>
      </c>
      <c r="J44" s="76"/>
      <c r="K44" s="77">
        <f>IF(K43&gt;E43,E43,K43)</f>
        <v>0</v>
      </c>
      <c r="L44" s="75"/>
      <c r="M44" s="76"/>
      <c r="N44" s="77">
        <f>IF(N43&gt;E43,E43,N43)</f>
        <v>0</v>
      </c>
      <c r="O44" s="75"/>
      <c r="P44" s="34"/>
      <c r="Q44" s="34"/>
      <c r="R44" s="34"/>
      <c r="S44" s="34"/>
    </row>
    <row r="45" spans="1:19" ht="22" customHeight="1" thickBot="1" x14ac:dyDescent="0.4">
      <c r="B45" s="60" t="s">
        <v>11</v>
      </c>
      <c r="C45" s="97">
        <f>C10</f>
        <v>200</v>
      </c>
      <c r="D45" s="98"/>
      <c r="E45" s="98"/>
      <c r="F45" s="98"/>
      <c r="G45" s="61"/>
      <c r="H45" s="99" t="s">
        <v>7</v>
      </c>
      <c r="I45" s="99"/>
      <c r="J45" s="100"/>
      <c r="K45" s="101">
        <f>+K12+K15+K17+K24+K30+K36+K40+K42+K44</f>
        <v>0</v>
      </c>
      <c r="L45" s="99"/>
      <c r="M45" s="100"/>
      <c r="N45" s="101">
        <f>+N12+N15+N17+N24+N30+N36+N40+N42+N44</f>
        <v>0</v>
      </c>
      <c r="O45" s="102"/>
      <c r="P45" s="34"/>
      <c r="Q45" s="34"/>
      <c r="R45" s="34"/>
      <c r="S45" s="34"/>
    </row>
    <row r="46" spans="1:19" ht="42" customHeight="1" x14ac:dyDescent="0.35">
      <c r="B46" s="320" t="s">
        <v>76</v>
      </c>
      <c r="C46" s="294">
        <f>+E46+E50+E52</f>
        <v>200</v>
      </c>
      <c r="D46" s="325" t="s">
        <v>13</v>
      </c>
      <c r="E46" s="323">
        <v>120</v>
      </c>
      <c r="F46" s="270" t="s">
        <v>131</v>
      </c>
      <c r="G46" s="207">
        <v>10</v>
      </c>
      <c r="H46" s="208" t="s">
        <v>32</v>
      </c>
      <c r="I46" s="179">
        <v>100</v>
      </c>
      <c r="J46" s="41"/>
      <c r="K46" s="178">
        <f t="shared" ref="K46:K48" si="2">IF(J46*G46&gt;I46,I46,J46*G46)</f>
        <v>0</v>
      </c>
      <c r="L46" s="42"/>
      <c r="M46" s="41"/>
      <c r="N46" s="178">
        <f>IF(M46*G46&gt;I46,I46,M46*G46)</f>
        <v>0</v>
      </c>
      <c r="O46" s="48"/>
      <c r="P46" s="34"/>
      <c r="Q46" s="34"/>
      <c r="R46" s="34"/>
      <c r="S46" s="34"/>
    </row>
    <row r="47" spans="1:19" ht="42" customHeight="1" x14ac:dyDescent="0.35">
      <c r="B47" s="321"/>
      <c r="C47" s="295"/>
      <c r="D47" s="326"/>
      <c r="E47" s="324"/>
      <c r="F47" s="194" t="s">
        <v>121</v>
      </c>
      <c r="G47" s="183">
        <v>5</v>
      </c>
      <c r="H47" s="209" t="s">
        <v>33</v>
      </c>
      <c r="I47" s="193">
        <v>25</v>
      </c>
      <c r="J47" s="43"/>
      <c r="K47" s="178">
        <f t="shared" si="2"/>
        <v>0</v>
      </c>
      <c r="L47" s="44"/>
      <c r="M47" s="43"/>
      <c r="N47" s="178">
        <f>IF(M47*G47&gt;I47,I47,M47*G47)</f>
        <v>0</v>
      </c>
      <c r="O47" s="44"/>
      <c r="P47" s="34"/>
      <c r="Q47" s="34"/>
      <c r="R47" s="34"/>
      <c r="S47" s="34"/>
    </row>
    <row r="48" spans="1:19" ht="42" customHeight="1" x14ac:dyDescent="0.35">
      <c r="B48" s="321"/>
      <c r="C48" s="295"/>
      <c r="D48" s="326"/>
      <c r="E48" s="324"/>
      <c r="F48" s="195" t="s">
        <v>175</v>
      </c>
      <c r="G48" s="187">
        <v>3</v>
      </c>
      <c r="H48" s="197" t="s">
        <v>33</v>
      </c>
      <c r="I48" s="201">
        <v>15</v>
      </c>
      <c r="J48" s="45"/>
      <c r="K48" s="190">
        <f t="shared" si="2"/>
        <v>0</v>
      </c>
      <c r="L48" s="46"/>
      <c r="M48" s="45"/>
      <c r="N48" s="190">
        <f>IF(M48*G48&gt;I48,I48,M48*G48)</f>
        <v>0</v>
      </c>
      <c r="O48" s="44"/>
      <c r="P48" s="34"/>
      <c r="Q48" s="34"/>
      <c r="R48" s="34"/>
      <c r="S48" s="34"/>
    </row>
    <row r="49" spans="2:19" ht="23.15" customHeight="1" thickBot="1" x14ac:dyDescent="0.4">
      <c r="B49" s="321"/>
      <c r="C49" s="295"/>
      <c r="D49" s="117"/>
      <c r="E49" s="118"/>
      <c r="F49" s="118"/>
      <c r="G49" s="119"/>
      <c r="H49" s="119"/>
      <c r="I49" s="120" t="s">
        <v>105</v>
      </c>
      <c r="J49" s="121"/>
      <c r="K49" s="107">
        <f>IF(SUM(K46:K48)&gt;E46,E46,SUM(K46:K48))</f>
        <v>0</v>
      </c>
      <c r="L49" s="122"/>
      <c r="M49" s="121"/>
      <c r="N49" s="107">
        <f>IF(SUM(N46:N48)&gt;E46,E46,SUM(N46:N48))</f>
        <v>0</v>
      </c>
      <c r="O49" s="122"/>
      <c r="P49" s="34"/>
      <c r="Q49" s="51"/>
      <c r="R49" s="34"/>
      <c r="S49" s="34"/>
    </row>
    <row r="50" spans="2:19" ht="48" customHeight="1" x14ac:dyDescent="0.35">
      <c r="B50" s="321"/>
      <c r="C50" s="295"/>
      <c r="D50" s="202" t="s">
        <v>72</v>
      </c>
      <c r="E50" s="203">
        <v>40</v>
      </c>
      <c r="F50" s="271" t="s">
        <v>122</v>
      </c>
      <c r="G50" s="204">
        <v>8</v>
      </c>
      <c r="H50" s="205" t="s">
        <v>34</v>
      </c>
      <c r="I50" s="206">
        <f>G50*5</f>
        <v>40</v>
      </c>
      <c r="J50" s="108"/>
      <c r="K50" s="190">
        <f t="shared" ref="K50" si="3">IF(J50*G50&gt;I50,I50,J50*G50)</f>
        <v>0</v>
      </c>
      <c r="L50" s="109"/>
      <c r="M50" s="108"/>
      <c r="N50" s="190">
        <f>IF(M50*G50&gt;I50,I50,M50*G50)</f>
        <v>0</v>
      </c>
      <c r="O50" s="109"/>
      <c r="P50" s="34"/>
      <c r="Q50" s="34"/>
      <c r="R50" s="34"/>
      <c r="S50" s="34"/>
    </row>
    <row r="51" spans="2:19" ht="25" customHeight="1" thickBot="1" x14ac:dyDescent="0.4">
      <c r="B51" s="321"/>
      <c r="C51" s="295"/>
      <c r="D51" s="117"/>
      <c r="E51" s="118"/>
      <c r="F51" s="118"/>
      <c r="G51" s="119"/>
      <c r="H51" s="119"/>
      <c r="I51" s="120" t="s">
        <v>106</v>
      </c>
      <c r="J51" s="121"/>
      <c r="K51" s="107">
        <f>IF(K50&gt;E50,E50,K50)</f>
        <v>0</v>
      </c>
      <c r="L51" s="122"/>
      <c r="M51" s="121"/>
      <c r="N51" s="107">
        <f>IF(N50&gt;E50,E50,N50)</f>
        <v>0</v>
      </c>
      <c r="O51" s="122"/>
      <c r="P51" s="34"/>
      <c r="Q51" s="34"/>
      <c r="R51" s="34"/>
      <c r="S51" s="34"/>
    </row>
    <row r="52" spans="2:19" ht="46.5" customHeight="1" x14ac:dyDescent="0.35">
      <c r="B52" s="321"/>
      <c r="C52" s="295"/>
      <c r="D52" s="311" t="s">
        <v>35</v>
      </c>
      <c r="E52" s="309">
        <v>40</v>
      </c>
      <c r="F52" s="191" t="s">
        <v>95</v>
      </c>
      <c r="G52" s="183" t="s">
        <v>96</v>
      </c>
      <c r="H52" s="198" t="s">
        <v>38</v>
      </c>
      <c r="I52" s="193">
        <v>30</v>
      </c>
      <c r="J52" s="43"/>
      <c r="K52" s="178">
        <f>IF(J52&gt;I52,I52,J52)</f>
        <v>0</v>
      </c>
      <c r="L52" s="44"/>
      <c r="M52" s="43"/>
      <c r="N52" s="178">
        <f>IF(M52&gt;I52,I52,M52)</f>
        <v>0</v>
      </c>
      <c r="O52" s="47"/>
      <c r="P52" s="34"/>
      <c r="Q52" s="34"/>
      <c r="R52" s="34"/>
      <c r="S52" s="34"/>
    </row>
    <row r="53" spans="2:19" ht="36" customHeight="1" x14ac:dyDescent="0.35">
      <c r="B53" s="321"/>
      <c r="C53" s="295"/>
      <c r="D53" s="318"/>
      <c r="E53" s="317"/>
      <c r="F53" s="199" t="s">
        <v>37</v>
      </c>
      <c r="G53" s="187">
        <v>2.5</v>
      </c>
      <c r="H53" s="200" t="s">
        <v>36</v>
      </c>
      <c r="I53" s="201">
        <v>10</v>
      </c>
      <c r="J53" s="45"/>
      <c r="K53" s="190">
        <f t="shared" ref="K53" si="4">IF(J53*G53&gt;I53,I53,J53*G53)</f>
        <v>0</v>
      </c>
      <c r="L53" s="46"/>
      <c r="M53" s="45"/>
      <c r="N53" s="190">
        <f>IF(M53*G53&gt;I53,I53,M53*G53)</f>
        <v>0</v>
      </c>
      <c r="O53" s="46"/>
      <c r="P53" s="34"/>
      <c r="Q53" s="34"/>
      <c r="R53" s="34"/>
      <c r="S53" s="34"/>
    </row>
    <row r="54" spans="2:19" ht="24" customHeight="1" thickBot="1" x14ac:dyDescent="0.4">
      <c r="B54" s="322"/>
      <c r="C54" s="296"/>
      <c r="D54" s="117"/>
      <c r="E54" s="118"/>
      <c r="F54" s="118"/>
      <c r="G54" s="119"/>
      <c r="H54" s="119"/>
      <c r="I54" s="120" t="s">
        <v>107</v>
      </c>
      <c r="J54" s="121"/>
      <c r="K54" s="107">
        <f>IF(SUM(K52:K53)&gt;E52,E52,SUM(K52:K53))</f>
        <v>0</v>
      </c>
      <c r="L54" s="122"/>
      <c r="M54" s="121"/>
      <c r="N54" s="107">
        <f>IF(SUM(N52:N53)&gt;E52,E52,SUM(N52:N53))</f>
        <v>0</v>
      </c>
      <c r="O54" s="122"/>
      <c r="P54" s="34"/>
      <c r="Q54" s="34"/>
      <c r="R54" s="34"/>
      <c r="S54" s="34"/>
    </row>
    <row r="55" spans="2:19" ht="26.15" customHeight="1" thickBot="1" x14ac:dyDescent="0.4">
      <c r="B55" s="114" t="s">
        <v>14</v>
      </c>
      <c r="C55" s="115">
        <f>C46</f>
        <v>200</v>
      </c>
      <c r="D55" s="103"/>
      <c r="E55" s="103"/>
      <c r="F55" s="103"/>
      <c r="G55" s="104"/>
      <c r="H55" s="105" t="s">
        <v>12</v>
      </c>
      <c r="I55" s="105"/>
      <c r="J55" s="103"/>
      <c r="K55" s="106">
        <f>+K49+K51+K54</f>
        <v>0</v>
      </c>
      <c r="L55" s="103"/>
      <c r="M55" s="103"/>
      <c r="N55" s="106">
        <f>+N49+N51+N54</f>
        <v>0</v>
      </c>
      <c r="O55" s="116"/>
      <c r="P55" s="34"/>
      <c r="Q55" s="57"/>
      <c r="R55" s="34"/>
      <c r="S55" s="34"/>
    </row>
    <row r="56" spans="2:19" ht="23.15" customHeight="1" x14ac:dyDescent="0.35">
      <c r="B56" s="297" t="s">
        <v>77</v>
      </c>
      <c r="C56" s="294">
        <f>+E56+E62</f>
        <v>200</v>
      </c>
      <c r="D56" s="310" t="s">
        <v>16</v>
      </c>
      <c r="E56" s="315">
        <v>140</v>
      </c>
      <c r="F56" s="191" t="s">
        <v>17</v>
      </c>
      <c r="G56" s="181">
        <v>20</v>
      </c>
      <c r="H56" s="175" t="s">
        <v>25</v>
      </c>
      <c r="I56" s="176">
        <v>80</v>
      </c>
      <c r="J56" s="38"/>
      <c r="K56" s="178">
        <f t="shared" ref="K56:K60" si="5">IF(J56*G56&gt;I56,I56,J56*G56)</f>
        <v>0</v>
      </c>
      <c r="L56" s="40"/>
      <c r="M56" s="38"/>
      <c r="N56" s="178">
        <f>IF(M56*G56&gt;I56,I56,M56*G56)</f>
        <v>0</v>
      </c>
      <c r="O56" s="40"/>
      <c r="P56" s="34"/>
      <c r="Q56" s="34"/>
      <c r="R56" s="34"/>
      <c r="S56" s="34"/>
    </row>
    <row r="57" spans="2:19" ht="23.15" customHeight="1" x14ac:dyDescent="0.35">
      <c r="B57" s="298"/>
      <c r="C57" s="295"/>
      <c r="D57" s="311"/>
      <c r="E57" s="309"/>
      <c r="F57" s="191" t="s">
        <v>18</v>
      </c>
      <c r="G57" s="183">
        <v>6</v>
      </c>
      <c r="H57" s="192" t="s">
        <v>25</v>
      </c>
      <c r="I57" s="193">
        <v>24</v>
      </c>
      <c r="J57" s="43"/>
      <c r="K57" s="178">
        <f t="shared" si="5"/>
        <v>0</v>
      </c>
      <c r="L57" s="44"/>
      <c r="M57" s="43"/>
      <c r="N57" s="178">
        <f>IF(M57*G57&gt;I57,I57,M57*G57)</f>
        <v>0</v>
      </c>
      <c r="O57" s="44"/>
      <c r="P57" s="34"/>
      <c r="Q57" s="34"/>
      <c r="R57" s="34"/>
      <c r="S57" s="34"/>
    </row>
    <row r="58" spans="2:19" ht="23.15" customHeight="1" x14ac:dyDescent="0.35">
      <c r="B58" s="298"/>
      <c r="C58" s="295"/>
      <c r="D58" s="312"/>
      <c r="E58" s="309"/>
      <c r="F58" s="194" t="s">
        <v>19</v>
      </c>
      <c r="G58" s="183">
        <v>2</v>
      </c>
      <c r="H58" s="192" t="s">
        <v>25</v>
      </c>
      <c r="I58" s="193">
        <v>8</v>
      </c>
      <c r="J58" s="43"/>
      <c r="K58" s="178">
        <f t="shared" si="5"/>
        <v>0</v>
      </c>
      <c r="L58" s="44"/>
      <c r="M58" s="43"/>
      <c r="N58" s="178">
        <f>IF(M58*G58&gt;I58,I58,M58*G58)</f>
        <v>0</v>
      </c>
      <c r="O58" s="44"/>
      <c r="P58" s="34"/>
      <c r="Q58" s="34"/>
      <c r="R58" s="34"/>
      <c r="S58" s="34"/>
    </row>
    <row r="59" spans="2:19" ht="23.15" customHeight="1" x14ac:dyDescent="0.35">
      <c r="B59" s="298"/>
      <c r="C59" s="295"/>
      <c r="D59" s="312"/>
      <c r="E59" s="309"/>
      <c r="F59" s="194" t="s">
        <v>90</v>
      </c>
      <c r="G59" s="183">
        <v>15</v>
      </c>
      <c r="H59" s="192" t="s">
        <v>25</v>
      </c>
      <c r="I59" s="193">
        <f t="shared" ref="I59" si="6">G59*2</f>
        <v>30</v>
      </c>
      <c r="J59" s="43"/>
      <c r="K59" s="178">
        <f t="shared" si="5"/>
        <v>0</v>
      </c>
      <c r="L59" s="44"/>
      <c r="M59" s="43"/>
      <c r="N59" s="178">
        <f>IF(M59*G59&gt;I59,I59,M59*G59)</f>
        <v>0</v>
      </c>
      <c r="O59" s="47"/>
      <c r="P59" s="34"/>
      <c r="Q59" s="34"/>
      <c r="R59" s="34"/>
      <c r="S59" s="34"/>
    </row>
    <row r="60" spans="2:19" ht="23.15" customHeight="1" x14ac:dyDescent="0.35">
      <c r="B60" s="298"/>
      <c r="C60" s="295"/>
      <c r="D60" s="313"/>
      <c r="E60" s="317"/>
      <c r="F60" s="195" t="s">
        <v>88</v>
      </c>
      <c r="G60" s="187">
        <v>5</v>
      </c>
      <c r="H60" s="196" t="s">
        <v>25</v>
      </c>
      <c r="I60" s="197">
        <v>20</v>
      </c>
      <c r="J60" s="45"/>
      <c r="K60" s="190">
        <f t="shared" si="5"/>
        <v>0</v>
      </c>
      <c r="L60" s="46"/>
      <c r="M60" s="45"/>
      <c r="N60" s="190">
        <f>IF(M60*G60&gt;I60,I60,M60*G60)</f>
        <v>0</v>
      </c>
      <c r="O60" s="46"/>
      <c r="P60" s="34"/>
      <c r="Q60" s="34"/>
      <c r="R60" s="34"/>
      <c r="S60" s="34"/>
    </row>
    <row r="61" spans="2:19" ht="21" customHeight="1" thickBot="1" x14ac:dyDescent="0.4">
      <c r="B61" s="298"/>
      <c r="C61" s="295"/>
      <c r="D61" s="124"/>
      <c r="E61" s="125"/>
      <c r="F61" s="125"/>
      <c r="G61" s="126"/>
      <c r="H61" s="126"/>
      <c r="I61" s="123" t="s">
        <v>108</v>
      </c>
      <c r="J61" s="126"/>
      <c r="K61" s="127">
        <f>IF(SUM(K56:K60)&gt;E56,E56,SUM(K56:K60))</f>
        <v>0</v>
      </c>
      <c r="L61" s="126"/>
      <c r="M61" s="126"/>
      <c r="N61" s="127">
        <f>IF(SUM(N56:N60)&gt;E56,E56,SUM(N56:N60))</f>
        <v>0</v>
      </c>
      <c r="O61" s="128"/>
      <c r="P61" s="34"/>
      <c r="Q61" s="34"/>
      <c r="R61" s="34"/>
      <c r="S61" s="34"/>
    </row>
    <row r="62" spans="2:19" ht="23.15" customHeight="1" x14ac:dyDescent="0.35">
      <c r="B62" s="298"/>
      <c r="C62" s="295"/>
      <c r="D62" s="310" t="s">
        <v>20</v>
      </c>
      <c r="E62" s="315">
        <v>60</v>
      </c>
      <c r="F62" s="180" t="s">
        <v>21</v>
      </c>
      <c r="G62" s="181">
        <v>7</v>
      </c>
      <c r="H62" s="182" t="s">
        <v>29</v>
      </c>
      <c r="I62" s="174">
        <f>G62*3</f>
        <v>21</v>
      </c>
      <c r="J62" s="38"/>
      <c r="K62" s="178">
        <f t="shared" ref="K62:K65" si="7">IF(J62*G62&gt;I62,I62,J62*G62)</f>
        <v>0</v>
      </c>
      <c r="L62" s="40"/>
      <c r="M62" s="38"/>
      <c r="N62" s="178">
        <f>IF(M62*G62&gt;I62,I62,M62*G62)</f>
        <v>0</v>
      </c>
      <c r="O62" s="40"/>
      <c r="P62" s="34"/>
      <c r="Q62" s="34"/>
      <c r="R62" s="34"/>
      <c r="S62" s="34"/>
    </row>
    <row r="63" spans="2:19" ht="23.15" customHeight="1" x14ac:dyDescent="0.35">
      <c r="B63" s="298"/>
      <c r="C63" s="295"/>
      <c r="D63" s="314"/>
      <c r="E63" s="316"/>
      <c r="F63" s="180" t="s">
        <v>116</v>
      </c>
      <c r="G63" s="183">
        <v>6</v>
      </c>
      <c r="H63" s="184" t="s">
        <v>29</v>
      </c>
      <c r="I63" s="185">
        <f>G63*3</f>
        <v>18</v>
      </c>
      <c r="J63" s="43"/>
      <c r="K63" s="178">
        <f t="shared" si="7"/>
        <v>0</v>
      </c>
      <c r="L63" s="44"/>
      <c r="M63" s="43"/>
      <c r="N63" s="178">
        <f>IF(M63*G63&gt;I63,I63,M63*G63)</f>
        <v>0</v>
      </c>
      <c r="O63" s="44"/>
      <c r="P63" s="34"/>
      <c r="Q63" s="34"/>
      <c r="R63" s="34"/>
      <c r="S63" s="34"/>
    </row>
    <row r="64" spans="2:19" ht="23.15" customHeight="1" x14ac:dyDescent="0.35">
      <c r="B64" s="298"/>
      <c r="C64" s="295"/>
      <c r="D64" s="314"/>
      <c r="E64" s="316"/>
      <c r="F64" s="180" t="s">
        <v>30</v>
      </c>
      <c r="G64" s="183">
        <v>3</v>
      </c>
      <c r="H64" s="184" t="s">
        <v>29</v>
      </c>
      <c r="I64" s="185">
        <v>9</v>
      </c>
      <c r="J64" s="43"/>
      <c r="K64" s="178">
        <f t="shared" si="7"/>
        <v>0</v>
      </c>
      <c r="L64" s="44"/>
      <c r="M64" s="43"/>
      <c r="N64" s="178">
        <f>IF(M64*G64&gt;I64,I64,M64*G64)</f>
        <v>0</v>
      </c>
      <c r="O64" s="44"/>
      <c r="P64" s="34"/>
      <c r="Q64" s="34"/>
      <c r="R64" s="34"/>
      <c r="S64" s="34"/>
    </row>
    <row r="65" spans="2:19" ht="23.15" customHeight="1" x14ac:dyDescent="0.35">
      <c r="B65" s="298"/>
      <c r="C65" s="295"/>
      <c r="D65" s="314"/>
      <c r="E65" s="316"/>
      <c r="F65" s="186" t="s">
        <v>22</v>
      </c>
      <c r="G65" s="187">
        <v>3</v>
      </c>
      <c r="H65" s="188" t="s">
        <v>31</v>
      </c>
      <c r="I65" s="189">
        <v>12</v>
      </c>
      <c r="J65" s="45"/>
      <c r="K65" s="190">
        <f t="shared" si="7"/>
        <v>0</v>
      </c>
      <c r="L65" s="46"/>
      <c r="M65" s="45"/>
      <c r="N65" s="190">
        <f>IF(M65*G65&gt;I65,I65,M65*G65)</f>
        <v>0</v>
      </c>
      <c r="O65" s="46"/>
      <c r="P65" s="34"/>
      <c r="Q65" s="34"/>
      <c r="R65" s="34"/>
      <c r="S65" s="34"/>
    </row>
    <row r="66" spans="2:19" ht="22" customHeight="1" thickBot="1" x14ac:dyDescent="0.4">
      <c r="B66" s="299"/>
      <c r="C66" s="296"/>
      <c r="D66" s="129"/>
      <c r="E66" s="130"/>
      <c r="F66" s="130"/>
      <c r="G66" s="131"/>
      <c r="H66" s="131"/>
      <c r="I66" s="123" t="s">
        <v>109</v>
      </c>
      <c r="J66" s="132"/>
      <c r="K66" s="127">
        <f>IF(SUM(K62:K65)&gt;E62,E61,SUM(K62:K65))</f>
        <v>0</v>
      </c>
      <c r="L66" s="133"/>
      <c r="M66" s="132"/>
      <c r="N66" s="127">
        <f>IF(SUM(N62:N65)&gt;E62,E61,SUM(N62:N65))</f>
        <v>0</v>
      </c>
      <c r="O66" s="133"/>
    </row>
    <row r="67" spans="2:19" ht="24" customHeight="1" thickBot="1" x14ac:dyDescent="0.4">
      <c r="B67" s="237" t="s">
        <v>23</v>
      </c>
      <c r="C67" s="238">
        <f>C56</f>
        <v>200</v>
      </c>
      <c r="D67" s="110"/>
      <c r="E67" s="110"/>
      <c r="F67" s="110"/>
      <c r="G67" s="111"/>
      <c r="H67" s="112" t="s">
        <v>15</v>
      </c>
      <c r="I67" s="112"/>
      <c r="J67" s="110"/>
      <c r="K67" s="113">
        <f>+K61+K66</f>
        <v>0</v>
      </c>
      <c r="L67" s="110"/>
      <c r="M67" s="110"/>
      <c r="N67" s="113">
        <f>+N61+N66</f>
        <v>0</v>
      </c>
      <c r="O67" s="239"/>
      <c r="P67" s="34"/>
      <c r="Q67" s="57"/>
      <c r="R67" s="34"/>
      <c r="S67" s="34"/>
    </row>
    <row r="68" spans="2:19" ht="31" customHeight="1" thickBot="1" x14ac:dyDescent="0.4">
      <c r="B68" s="134" t="s">
        <v>24</v>
      </c>
      <c r="C68" s="135">
        <f>C67+C55+C45</f>
        <v>600</v>
      </c>
      <c r="D68" s="136"/>
      <c r="E68" s="136"/>
      <c r="F68" s="136"/>
      <c r="G68" s="95"/>
      <c r="H68" s="137" t="s">
        <v>24</v>
      </c>
      <c r="I68" s="137"/>
      <c r="J68" s="94"/>
      <c r="K68" s="138">
        <f>+K45+K55+K67</f>
        <v>0</v>
      </c>
      <c r="L68" s="96"/>
      <c r="M68" s="95"/>
      <c r="N68" s="138">
        <f>+N45+N55+N67</f>
        <v>0</v>
      </c>
      <c r="O68" s="96"/>
    </row>
    <row r="70" spans="2:19" ht="15" thickBot="1" x14ac:dyDescent="0.4">
      <c r="F70" s="5"/>
      <c r="G70" s="6"/>
    </row>
    <row r="71" spans="2:19" x14ac:dyDescent="0.35">
      <c r="F71" s="5"/>
      <c r="G71" s="139" t="s">
        <v>110</v>
      </c>
      <c r="H71" s="140"/>
      <c r="I71" s="140"/>
      <c r="J71" s="147"/>
      <c r="K71" s="141"/>
      <c r="L71" s="142"/>
      <c r="M71" s="147"/>
      <c r="N71" s="140"/>
      <c r="O71" s="142"/>
    </row>
    <row r="72" spans="2:19" ht="15" thickBot="1" x14ac:dyDescent="0.4">
      <c r="F72" s="5"/>
      <c r="G72" s="143" t="s">
        <v>114</v>
      </c>
      <c r="H72" s="144"/>
      <c r="I72" s="144"/>
      <c r="J72" s="143"/>
      <c r="K72" s="145" t="s">
        <v>112</v>
      </c>
      <c r="L72" s="146" t="s">
        <v>113</v>
      </c>
      <c r="M72" s="143"/>
      <c r="N72" s="145" t="s">
        <v>112</v>
      </c>
      <c r="O72" s="146" t="s">
        <v>113</v>
      </c>
    </row>
    <row r="73" spans="2:19" ht="19" customHeight="1" x14ac:dyDescent="0.35">
      <c r="F73" s="5"/>
      <c r="G73" s="233" t="s">
        <v>7</v>
      </c>
      <c r="H73" s="157"/>
      <c r="I73" s="158">
        <v>0.4</v>
      </c>
      <c r="J73" s="159"/>
      <c r="K73" s="160">
        <f>+K45*0.4</f>
        <v>0</v>
      </c>
      <c r="L73" s="161">
        <f>+K73/2</f>
        <v>0</v>
      </c>
      <c r="M73" s="159"/>
      <c r="N73" s="160">
        <f>+N45*0.4</f>
        <v>0</v>
      </c>
      <c r="O73" s="161">
        <f>+N73/2</f>
        <v>0</v>
      </c>
    </row>
    <row r="74" spans="2:19" ht="19" customHeight="1" x14ac:dyDescent="0.35">
      <c r="F74" s="5"/>
      <c r="G74" s="234" t="s">
        <v>12</v>
      </c>
      <c r="H74" s="162"/>
      <c r="I74" s="163">
        <v>0.4</v>
      </c>
      <c r="J74" s="164"/>
      <c r="K74" s="165">
        <f>+K55*0.4</f>
        <v>0</v>
      </c>
      <c r="L74" s="166">
        <f>+K74/2</f>
        <v>0</v>
      </c>
      <c r="M74" s="164"/>
      <c r="N74" s="165">
        <f>+N55*0.4</f>
        <v>0</v>
      </c>
      <c r="O74" s="166">
        <f>+N74/2</f>
        <v>0</v>
      </c>
    </row>
    <row r="75" spans="2:19" ht="19" customHeight="1" thickBot="1" x14ac:dyDescent="0.4">
      <c r="F75" s="5"/>
      <c r="G75" s="235" t="s">
        <v>111</v>
      </c>
      <c r="H75" s="167"/>
      <c r="I75" s="168">
        <v>0.2</v>
      </c>
      <c r="J75" s="169"/>
      <c r="K75" s="170">
        <f>+K67*0.2</f>
        <v>0</v>
      </c>
      <c r="L75" s="171">
        <f>+K75/2</f>
        <v>0</v>
      </c>
      <c r="M75" s="169"/>
      <c r="N75" s="170">
        <f>+N67*0.2</f>
        <v>0</v>
      </c>
      <c r="O75" s="171">
        <f>+N75/2</f>
        <v>0</v>
      </c>
    </row>
    <row r="76" spans="2:19" ht="30" customHeight="1" thickBot="1" x14ac:dyDescent="0.4">
      <c r="D76" s="5"/>
      <c r="E76" s="5"/>
      <c r="F76" s="5"/>
      <c r="G76" s="154" t="s">
        <v>24</v>
      </c>
      <c r="H76" s="155"/>
      <c r="I76" s="156"/>
      <c r="J76" s="149"/>
      <c r="K76" s="148">
        <f>SUM(K73:K75)</f>
        <v>0</v>
      </c>
      <c r="L76" s="150">
        <f>K76/2</f>
        <v>0</v>
      </c>
      <c r="M76" s="151"/>
      <c r="N76" s="152">
        <f>SUM(N73:N75)</f>
        <v>0</v>
      </c>
      <c r="O76" s="153">
        <f>N76/2</f>
        <v>0</v>
      </c>
    </row>
    <row r="81" spans="2:6" x14ac:dyDescent="0.35">
      <c r="B81" s="3"/>
      <c r="C81" s="3"/>
      <c r="D81" s="3"/>
      <c r="E81" s="3"/>
      <c r="F81" s="3"/>
    </row>
    <row r="82" spans="2:6" x14ac:dyDescent="0.35">
      <c r="B82" s="3"/>
      <c r="C82" s="3"/>
      <c r="D82" s="3"/>
      <c r="E82" s="3"/>
      <c r="F82" s="3"/>
    </row>
    <row r="83" spans="2:6" x14ac:dyDescent="0.35">
      <c r="B83" s="3"/>
      <c r="C83" s="3"/>
      <c r="D83" s="3"/>
      <c r="E83" s="3"/>
      <c r="F83" s="3"/>
    </row>
    <row r="94" spans="2:6" ht="18.5" x14ac:dyDescent="0.45">
      <c r="F94" s="52"/>
    </row>
    <row r="95" spans="2:6" ht="18.5" x14ac:dyDescent="0.45">
      <c r="F95" s="52"/>
    </row>
    <row r="96" spans="2:6" ht="18.5" x14ac:dyDescent="0.45">
      <c r="F96" s="52"/>
    </row>
    <row r="97" spans="6:6" ht="18.5" x14ac:dyDescent="0.45">
      <c r="F97" s="52"/>
    </row>
    <row r="98" spans="6:6" ht="18.5" x14ac:dyDescent="0.45">
      <c r="F98" s="52"/>
    </row>
    <row r="99" spans="6:6" ht="18.5" x14ac:dyDescent="0.45">
      <c r="F99" s="53"/>
    </row>
    <row r="100" spans="6:6" ht="18.5" x14ac:dyDescent="0.45">
      <c r="F100" s="52"/>
    </row>
    <row r="101" spans="6:6" ht="18.5" x14ac:dyDescent="0.45">
      <c r="F101" s="52"/>
    </row>
    <row r="102" spans="6:6" ht="18.5" x14ac:dyDescent="0.45">
      <c r="F102" s="52"/>
    </row>
    <row r="103" spans="6:6" ht="18.5" x14ac:dyDescent="0.45">
      <c r="F103" s="52"/>
    </row>
    <row r="106" spans="6:6" ht="18.5" x14ac:dyDescent="0.45">
      <c r="F106" s="52"/>
    </row>
    <row r="1687" spans="3:3" x14ac:dyDescent="0.35">
      <c r="C1687" t="s">
        <v>117</v>
      </c>
    </row>
    <row r="1794" spans="5:5" x14ac:dyDescent="0.35">
      <c r="E1794" s="284" t="s">
        <v>179</v>
      </c>
    </row>
  </sheetData>
  <sheetProtection password="AEF2" sheet="1" objects="1" scenarios="1"/>
  <mergeCells count="34">
    <mergeCell ref="D52:D53"/>
    <mergeCell ref="E52:E53"/>
    <mergeCell ref="E10:E11"/>
    <mergeCell ref="B46:B54"/>
    <mergeCell ref="C46:C54"/>
    <mergeCell ref="E46:E48"/>
    <mergeCell ref="D46:D48"/>
    <mergeCell ref="E13:E14"/>
    <mergeCell ref="B10:B44"/>
    <mergeCell ref="C10:C44"/>
    <mergeCell ref="D13:D14"/>
    <mergeCell ref="C56:C66"/>
    <mergeCell ref="B56:B66"/>
    <mergeCell ref="D37:D39"/>
    <mergeCell ref="G8:I8"/>
    <mergeCell ref="D31:D35"/>
    <mergeCell ref="D18:D23"/>
    <mergeCell ref="E18:E23"/>
    <mergeCell ref="D10:D11"/>
    <mergeCell ref="D56:D60"/>
    <mergeCell ref="D62:D65"/>
    <mergeCell ref="E62:E65"/>
    <mergeCell ref="E56:E60"/>
    <mergeCell ref="E37:E39"/>
    <mergeCell ref="D25:D29"/>
    <mergeCell ref="E25:E29"/>
    <mergeCell ref="E31:E35"/>
    <mergeCell ref="B2:O2"/>
    <mergeCell ref="B3:O3"/>
    <mergeCell ref="B4:O4"/>
    <mergeCell ref="B6:O6"/>
    <mergeCell ref="M7:O7"/>
    <mergeCell ref="J7:L7"/>
    <mergeCell ref="B5:H5"/>
  </mergeCells>
  <pageMargins left="3.937007874015748E-2" right="0" top="0" bottom="0" header="0.31496062992125984" footer="0.31496062992125984"/>
  <pageSetup paperSize="9" scale="33" orientation="portrait" r:id="rId1"/>
  <rowBreaks count="2" manualBreakCount="2">
    <brk id="30" max="16383" man="1"/>
    <brk id="5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zoomScale="80" zoomScaleNormal="80" workbookViewId="0">
      <selection activeCell="E38" sqref="E38"/>
    </sheetView>
  </sheetViews>
  <sheetFormatPr defaultColWidth="57.26953125" defaultRowHeight="13" x14ac:dyDescent="0.3"/>
  <cols>
    <col min="1" max="1" width="57.26953125" style="32"/>
    <col min="2" max="2" width="16.6328125" style="32" customWidth="1"/>
    <col min="3" max="3" width="17.453125" style="32" customWidth="1"/>
    <col min="4" max="4" width="19.7265625" style="32" customWidth="1"/>
    <col min="5" max="5" width="13.26953125" style="32" customWidth="1"/>
    <col min="6" max="6" width="11.81640625" style="32" customWidth="1"/>
    <col min="7" max="16384" width="57.26953125" style="32"/>
  </cols>
  <sheetData>
    <row r="1" spans="1:9" ht="27" customHeight="1" x14ac:dyDescent="0.3">
      <c r="A1" s="272" t="s">
        <v>174</v>
      </c>
      <c r="B1" s="272"/>
      <c r="C1" s="272"/>
      <c r="D1" s="273"/>
      <c r="E1" s="274"/>
      <c r="F1" s="5"/>
      <c r="G1" s="5"/>
      <c r="H1" s="5"/>
      <c r="I1" s="5"/>
    </row>
    <row r="2" spans="1:9" ht="14.5" x14ac:dyDescent="0.35">
      <c r="A2" t="s">
        <v>132</v>
      </c>
      <c r="B2" s="243"/>
      <c r="C2" s="243"/>
      <c r="D2" s="243"/>
      <c r="E2" s="243"/>
      <c r="F2" s="4"/>
      <c r="G2" s="31"/>
      <c r="H2" s="4"/>
      <c r="I2" s="4"/>
    </row>
    <row r="3" spans="1:9" ht="21" x14ac:dyDescent="0.5">
      <c r="A3" s="244" t="s">
        <v>133</v>
      </c>
      <c r="B3" s="245"/>
      <c r="C3" s="245"/>
      <c r="D3" s="245"/>
      <c r="E3" s="245"/>
      <c r="F3" s="5"/>
      <c r="G3" s="5"/>
      <c r="H3" s="5"/>
      <c r="I3" s="5"/>
    </row>
    <row r="4" spans="1:9" ht="18.5" x14ac:dyDescent="0.45">
      <c r="A4"/>
      <c r="B4" s="246" t="s">
        <v>134</v>
      </c>
      <c r="C4" s="246" t="s">
        <v>135</v>
      </c>
      <c r="D4" s="246" t="s">
        <v>136</v>
      </c>
      <c r="E4" s="247"/>
      <c r="F4" s="5"/>
      <c r="G4" s="5"/>
      <c r="H4" s="5"/>
      <c r="I4" s="5"/>
    </row>
    <row r="5" spans="1:9" ht="15" thickBot="1" x14ac:dyDescent="0.4">
      <c r="A5"/>
      <c r="B5" s="243"/>
      <c r="C5" s="243"/>
      <c r="D5" s="243"/>
      <c r="E5" s="243"/>
    </row>
    <row r="6" spans="1:9" ht="14.5" x14ac:dyDescent="0.35">
      <c r="A6" s="248" t="s">
        <v>137</v>
      </c>
      <c r="B6" s="249"/>
      <c r="C6" s="250"/>
      <c r="D6" s="250"/>
      <c r="E6" s="275"/>
    </row>
    <row r="7" spans="1:9" ht="14.5" x14ac:dyDescent="0.35">
      <c r="A7" s="251" t="s">
        <v>138</v>
      </c>
      <c r="B7" s="252">
        <v>10</v>
      </c>
      <c r="C7" s="253">
        <v>14</v>
      </c>
      <c r="D7" s="253">
        <v>19</v>
      </c>
      <c r="E7" s="276"/>
    </row>
    <row r="8" spans="1:9" ht="14.5" x14ac:dyDescent="0.35">
      <c r="A8" s="251" t="s">
        <v>139</v>
      </c>
      <c r="B8" s="252">
        <v>8</v>
      </c>
      <c r="C8" s="253">
        <v>13</v>
      </c>
      <c r="D8" s="253">
        <v>19</v>
      </c>
      <c r="E8" s="276"/>
    </row>
    <row r="9" spans="1:9" ht="14.5" x14ac:dyDescent="0.35">
      <c r="A9" s="251" t="s">
        <v>140</v>
      </c>
      <c r="B9" s="252">
        <v>8</v>
      </c>
      <c r="C9" s="253">
        <v>13</v>
      </c>
      <c r="D9" s="253">
        <v>19</v>
      </c>
      <c r="E9" s="276"/>
    </row>
    <row r="10" spans="1:9" ht="14.5" x14ac:dyDescent="0.35">
      <c r="A10" s="251" t="s">
        <v>141</v>
      </c>
      <c r="B10" s="252">
        <v>8</v>
      </c>
      <c r="C10" s="253">
        <v>13</v>
      </c>
      <c r="D10" s="253">
        <v>19</v>
      </c>
      <c r="E10" s="276"/>
    </row>
    <row r="11" spans="1:9" ht="14.5" x14ac:dyDescent="0.35">
      <c r="A11" s="251" t="s">
        <v>142</v>
      </c>
      <c r="B11" s="252">
        <v>8</v>
      </c>
      <c r="C11" s="253">
        <v>13</v>
      </c>
      <c r="D11" s="253">
        <v>19</v>
      </c>
      <c r="E11" s="276"/>
    </row>
    <row r="12" spans="1:9" ht="14.5" x14ac:dyDescent="0.35">
      <c r="A12" s="251" t="s">
        <v>143</v>
      </c>
      <c r="B12" s="252">
        <v>8</v>
      </c>
      <c r="C12" s="253">
        <v>13</v>
      </c>
      <c r="D12" s="253">
        <v>19</v>
      </c>
      <c r="E12" s="276"/>
    </row>
    <row r="13" spans="1:9" ht="14.5" x14ac:dyDescent="0.35">
      <c r="A13" s="251" t="s">
        <v>144</v>
      </c>
      <c r="B13" s="252">
        <v>8</v>
      </c>
      <c r="C13" s="253">
        <v>13</v>
      </c>
      <c r="D13" s="253">
        <v>19</v>
      </c>
      <c r="E13" s="276"/>
    </row>
    <row r="14" spans="1:9" ht="14.5" x14ac:dyDescent="0.35">
      <c r="A14" s="251" t="s">
        <v>145</v>
      </c>
      <c r="B14" s="252">
        <v>8</v>
      </c>
      <c r="C14" s="253">
        <v>13</v>
      </c>
      <c r="D14" s="253">
        <v>19</v>
      </c>
      <c r="E14" s="276"/>
    </row>
    <row r="15" spans="1:9" ht="14.5" x14ac:dyDescent="0.35">
      <c r="A15" s="251" t="s">
        <v>146</v>
      </c>
      <c r="B15" s="252">
        <v>8</v>
      </c>
      <c r="C15" s="253">
        <v>13</v>
      </c>
      <c r="D15" s="253">
        <v>19</v>
      </c>
      <c r="E15" s="276"/>
    </row>
    <row r="16" spans="1:9" ht="14.5" x14ac:dyDescent="0.35">
      <c r="A16" s="251" t="s">
        <v>147</v>
      </c>
      <c r="B16" s="252">
        <v>8</v>
      </c>
      <c r="C16" s="253">
        <v>13</v>
      </c>
      <c r="D16" s="253">
        <v>19</v>
      </c>
      <c r="E16" s="276"/>
    </row>
    <row r="17" spans="1:5" ht="14.5" x14ac:dyDescent="0.35">
      <c r="A17" s="251" t="s">
        <v>148</v>
      </c>
      <c r="B17" s="252">
        <v>8</v>
      </c>
      <c r="C17" s="253">
        <v>13</v>
      </c>
      <c r="D17" s="253">
        <v>19</v>
      </c>
      <c r="E17" s="276"/>
    </row>
    <row r="18" spans="1:5" ht="14.5" x14ac:dyDescent="0.35">
      <c r="A18" s="254" t="s">
        <v>149</v>
      </c>
      <c r="B18" s="252"/>
      <c r="C18" s="253"/>
      <c r="D18" s="253"/>
      <c r="E18" s="276"/>
    </row>
    <row r="19" spans="1:5" ht="14.5" x14ac:dyDescent="0.35">
      <c r="A19" s="251" t="s">
        <v>150</v>
      </c>
      <c r="B19" s="252">
        <v>8</v>
      </c>
      <c r="C19" s="253">
        <v>12</v>
      </c>
      <c r="D19" s="253">
        <v>17</v>
      </c>
      <c r="E19" s="276"/>
    </row>
    <row r="20" spans="1:5" ht="14.5" x14ac:dyDescent="0.35">
      <c r="A20" s="251" t="s">
        <v>151</v>
      </c>
      <c r="B20" s="252">
        <v>8</v>
      </c>
      <c r="C20" s="253">
        <v>12</v>
      </c>
      <c r="D20" s="253">
        <v>17</v>
      </c>
      <c r="E20" s="276"/>
    </row>
    <row r="21" spans="1:5" ht="14.5" x14ac:dyDescent="0.35">
      <c r="A21" s="251" t="s">
        <v>152</v>
      </c>
      <c r="B21" s="252">
        <v>8</v>
      </c>
      <c r="C21" s="253">
        <v>12</v>
      </c>
      <c r="D21" s="253">
        <v>17</v>
      </c>
      <c r="E21" s="276"/>
    </row>
    <row r="22" spans="1:5" ht="14.5" x14ac:dyDescent="0.35">
      <c r="A22" s="251" t="s">
        <v>153</v>
      </c>
      <c r="B22" s="252">
        <v>8</v>
      </c>
      <c r="C22" s="253">
        <v>12</v>
      </c>
      <c r="D22" s="253">
        <v>17</v>
      </c>
      <c r="E22" s="276"/>
    </row>
    <row r="23" spans="1:5" ht="14.5" x14ac:dyDescent="0.35">
      <c r="A23" s="251" t="s">
        <v>154</v>
      </c>
      <c r="B23" s="252">
        <v>8</v>
      </c>
      <c r="C23" s="253">
        <v>12</v>
      </c>
      <c r="D23" s="253">
        <v>17</v>
      </c>
      <c r="E23" s="276"/>
    </row>
    <row r="24" spans="1:5" ht="14.5" x14ac:dyDescent="0.35">
      <c r="A24" s="254" t="s">
        <v>155</v>
      </c>
      <c r="B24" s="252"/>
      <c r="C24" s="253"/>
      <c r="D24" s="253"/>
      <c r="E24" s="276"/>
    </row>
    <row r="25" spans="1:5" ht="14.5" x14ac:dyDescent="0.35">
      <c r="A25" s="255" t="s">
        <v>156</v>
      </c>
      <c r="B25" s="252">
        <v>7</v>
      </c>
      <c r="C25" s="253">
        <v>8</v>
      </c>
      <c r="D25" s="253">
        <v>10</v>
      </c>
      <c r="E25" s="276"/>
    </row>
    <row r="26" spans="1:5" ht="14.5" x14ac:dyDescent="0.35">
      <c r="A26" s="255" t="s">
        <v>157</v>
      </c>
      <c r="B26" s="252">
        <v>7</v>
      </c>
      <c r="C26" s="253">
        <v>8</v>
      </c>
      <c r="D26" s="253">
        <v>10</v>
      </c>
      <c r="E26" s="276"/>
    </row>
    <row r="27" spans="1:5" ht="14.5" x14ac:dyDescent="0.35">
      <c r="A27" s="255" t="s">
        <v>158</v>
      </c>
      <c r="B27" s="252">
        <v>7</v>
      </c>
      <c r="C27" s="253">
        <v>8</v>
      </c>
      <c r="D27" s="253">
        <v>10</v>
      </c>
      <c r="E27" s="276"/>
    </row>
    <row r="28" spans="1:5" ht="14.5" x14ac:dyDescent="0.35">
      <c r="A28" s="255" t="s">
        <v>159</v>
      </c>
      <c r="B28" s="252">
        <v>7</v>
      </c>
      <c r="C28" s="253">
        <v>8</v>
      </c>
      <c r="D28" s="253">
        <v>10</v>
      </c>
      <c r="E28" s="276"/>
    </row>
    <row r="29" spans="1:5" ht="14.5" x14ac:dyDescent="0.35">
      <c r="A29" s="256" t="s">
        <v>160</v>
      </c>
      <c r="B29" s="252">
        <v>7</v>
      </c>
      <c r="C29" s="253">
        <v>8</v>
      </c>
      <c r="D29" s="253">
        <v>10</v>
      </c>
      <c r="E29" s="276"/>
    </row>
    <row r="30" spans="1:5" ht="14.5" x14ac:dyDescent="0.35">
      <c r="A30" s="257" t="s">
        <v>161</v>
      </c>
      <c r="B30" s="252">
        <v>7</v>
      </c>
      <c r="C30" s="253">
        <v>8</v>
      </c>
      <c r="D30" s="253">
        <v>10</v>
      </c>
      <c r="E30" s="277"/>
    </row>
    <row r="31" spans="1:5" ht="14.5" x14ac:dyDescent="0.35">
      <c r="A31" s="256" t="s">
        <v>162</v>
      </c>
      <c r="B31" s="252">
        <v>7</v>
      </c>
      <c r="C31" s="253">
        <v>8</v>
      </c>
      <c r="D31" s="253">
        <v>10</v>
      </c>
      <c r="E31" s="276"/>
    </row>
    <row r="32" spans="1:5" ht="14.5" x14ac:dyDescent="0.35">
      <c r="A32" s="258" t="s">
        <v>163</v>
      </c>
      <c r="B32" s="252">
        <v>7</v>
      </c>
      <c r="C32" s="252">
        <v>8</v>
      </c>
      <c r="D32" s="252">
        <v>10</v>
      </c>
      <c r="E32" s="276"/>
    </row>
    <row r="33" spans="1:5" ht="14.5" x14ac:dyDescent="0.35">
      <c r="A33" s="258" t="s">
        <v>164</v>
      </c>
      <c r="B33" s="252">
        <v>7</v>
      </c>
      <c r="C33" s="252">
        <v>8</v>
      </c>
      <c r="D33" s="252">
        <v>10</v>
      </c>
      <c r="E33" s="276"/>
    </row>
    <row r="34" spans="1:5" ht="14.5" x14ac:dyDescent="0.35">
      <c r="A34" s="259" t="s">
        <v>165</v>
      </c>
      <c r="B34" s="252">
        <v>7</v>
      </c>
      <c r="C34" s="252">
        <v>8</v>
      </c>
      <c r="D34" s="252">
        <v>10</v>
      </c>
      <c r="E34" s="276"/>
    </row>
    <row r="35" spans="1:5" ht="14.5" x14ac:dyDescent="0.35">
      <c r="A35" s="258" t="s">
        <v>166</v>
      </c>
      <c r="B35" s="252">
        <v>7</v>
      </c>
      <c r="C35" s="252">
        <v>8</v>
      </c>
      <c r="D35" s="252">
        <v>10</v>
      </c>
      <c r="E35" s="276"/>
    </row>
    <row r="36" spans="1:5" ht="14.5" x14ac:dyDescent="0.35">
      <c r="A36" s="260" t="s">
        <v>167</v>
      </c>
      <c r="B36" s="261">
        <v>7</v>
      </c>
      <c r="C36" s="261">
        <v>8</v>
      </c>
      <c r="D36" s="261">
        <v>10</v>
      </c>
      <c r="E36" s="276"/>
    </row>
    <row r="37" spans="1:5" ht="14.5" x14ac:dyDescent="0.35">
      <c r="A37" s="258" t="s">
        <v>168</v>
      </c>
      <c r="B37" s="252">
        <v>7</v>
      </c>
      <c r="C37" s="252">
        <v>8</v>
      </c>
      <c r="D37" s="252">
        <v>10</v>
      </c>
      <c r="E37" s="276"/>
    </row>
    <row r="38" spans="1:5" ht="14.5" x14ac:dyDescent="0.35">
      <c r="A38" s="258" t="s">
        <v>169</v>
      </c>
      <c r="B38" s="252">
        <v>7</v>
      </c>
      <c r="C38" s="252">
        <v>8</v>
      </c>
      <c r="D38" s="252">
        <v>10</v>
      </c>
      <c r="E38" s="276"/>
    </row>
    <row r="39" spans="1:5" ht="15" thickBot="1" x14ac:dyDescent="0.4">
      <c r="A39" s="262" t="s">
        <v>170</v>
      </c>
      <c r="B39" s="263">
        <v>4</v>
      </c>
      <c r="C39" s="263">
        <v>5</v>
      </c>
      <c r="D39" s="263">
        <v>7</v>
      </c>
      <c r="E39" s="278"/>
    </row>
    <row r="40" spans="1:5" ht="14.5" x14ac:dyDescent="0.35">
      <c r="A40" s="264"/>
      <c r="B40" s="265"/>
      <c r="C40" s="265"/>
      <c r="D40" s="265"/>
      <c r="E40" s="279"/>
    </row>
    <row r="41" spans="1:5" ht="14.5" x14ac:dyDescent="0.35">
      <c r="A41" s="264"/>
      <c r="B41" s="265"/>
      <c r="C41" s="265"/>
      <c r="D41" s="265"/>
      <c r="E41" s="265"/>
    </row>
    <row r="42" spans="1:5" ht="14.5" x14ac:dyDescent="0.35">
      <c r="A42" s="264" t="s">
        <v>171</v>
      </c>
      <c r="B42" s="265"/>
      <c r="C42" s="265"/>
      <c r="D42" s="265"/>
      <c r="E42" s="265"/>
    </row>
    <row r="43" spans="1:5" ht="14.5" x14ac:dyDescent="0.35">
      <c r="A43" s="264" t="s">
        <v>172</v>
      </c>
      <c r="B43" s="265"/>
      <c r="C43" s="265"/>
      <c r="D43" s="265"/>
      <c r="E43" s="265"/>
    </row>
    <row r="44" spans="1:5" ht="14.5" x14ac:dyDescent="0.35">
      <c r="A44" s="264" t="s">
        <v>173</v>
      </c>
      <c r="B44" s="265"/>
      <c r="C44" s="265"/>
      <c r="D44" s="265"/>
      <c r="E44" s="265"/>
    </row>
    <row r="45" spans="1:5" ht="14.5" x14ac:dyDescent="0.35">
      <c r="A45" s="264" t="s">
        <v>176</v>
      </c>
      <c r="B45" s="265"/>
      <c r="C45" s="265"/>
      <c r="D45" s="265"/>
      <c r="E45" s="265"/>
    </row>
    <row r="46" spans="1:5" ht="14.5" x14ac:dyDescent="0.35">
      <c r="A46" s="264"/>
      <c r="B46" s="265"/>
      <c r="C46" s="265"/>
      <c r="D46" s="265"/>
      <c r="E46" s="265"/>
    </row>
    <row r="47" spans="1:5" ht="14.5" x14ac:dyDescent="0.35">
      <c r="A47"/>
      <c r="B47" s="243"/>
      <c r="C47" s="243"/>
      <c r="D47" s="243"/>
      <c r="E47" s="243"/>
    </row>
    <row r="48" spans="1:5" ht="14.5" x14ac:dyDescent="0.35">
      <c r="A48"/>
      <c r="B48" s="243"/>
      <c r="C48" s="243"/>
      <c r="D48" s="243"/>
      <c r="E48" s="243"/>
    </row>
    <row r="49" spans="1:5" ht="14.5" x14ac:dyDescent="0.35">
      <c r="A49"/>
      <c r="B49" s="243"/>
      <c r="C49" s="243"/>
      <c r="D49" s="243"/>
      <c r="E49" s="243"/>
    </row>
  </sheetData>
  <sheetProtection password="AEF2" sheet="1" objects="1" scenarios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3</vt:i4>
      </vt:variant>
      <vt:variant>
        <vt:lpstr>Intervalos com nome</vt:lpstr>
      </vt:variant>
      <vt:variant>
        <vt:i4>3</vt:i4>
      </vt:variant>
    </vt:vector>
  </HeadingPairs>
  <TitlesOfParts>
    <vt:vector size="6" baseType="lpstr">
      <vt:lpstr>Identificação</vt:lpstr>
      <vt:lpstr>Grelha</vt:lpstr>
      <vt:lpstr>Anexo A</vt:lpstr>
      <vt:lpstr>Grelha!Área_de_Impressão</vt:lpstr>
      <vt:lpstr>Identificação!Área_de_Impressão</vt:lpstr>
      <vt:lpstr>Grelha!Títulos_de_Impressão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 Almeida</dc:creator>
  <cp:lastModifiedBy>Maria Inês de Almeida</cp:lastModifiedBy>
  <cp:lastPrinted>2024-09-18T17:05:46Z</cp:lastPrinted>
  <dcterms:created xsi:type="dcterms:W3CDTF">2019-12-07T17:05:14Z</dcterms:created>
  <dcterms:modified xsi:type="dcterms:W3CDTF">2025-09-02T07:54:53Z</dcterms:modified>
</cp:coreProperties>
</file>