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4\ESAC\PRPD-14-2024-1p_Silvicultura\4.Edital e formulário\"/>
    </mc:Choice>
  </mc:AlternateContent>
  <bookViews>
    <workbookView xWindow="0" yWindow="0" windowWidth="38400" windowHeight="17270" activeTab="1"/>
  </bookViews>
  <sheets>
    <sheet name=" Identification" sheetId="2" r:id="rId1"/>
    <sheet name=" application_form (EN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3" l="1"/>
  <c r="G107" i="3"/>
  <c r="G106" i="3"/>
  <c r="G105" i="3"/>
  <c r="G103" i="3"/>
  <c r="G102" i="3"/>
  <c r="G100" i="3"/>
  <c r="G99" i="3"/>
  <c r="G109" i="3" s="1"/>
  <c r="G98" i="3"/>
  <c r="G97" i="3"/>
  <c r="G94" i="3"/>
  <c r="G95" i="3" s="1"/>
  <c r="G92" i="3"/>
  <c r="G91" i="3"/>
  <c r="G90" i="3"/>
  <c r="G93" i="3" s="1"/>
  <c r="G84" i="3"/>
  <c r="G83" i="3"/>
  <c r="G85" i="3" s="1"/>
  <c r="G86" i="3" s="1"/>
  <c r="G82" i="3"/>
  <c r="G81" i="3"/>
  <c r="G79" i="3"/>
  <c r="G78" i="3"/>
  <c r="G77" i="3"/>
  <c r="G75" i="3"/>
  <c r="G74" i="3"/>
  <c r="G73" i="3"/>
  <c r="G80" i="3" s="1"/>
  <c r="G70" i="3"/>
  <c r="G71" i="3" s="1"/>
  <c r="G64" i="3"/>
  <c r="G65" i="3" s="1"/>
  <c r="G66" i="3" s="1"/>
  <c r="G62" i="3"/>
  <c r="G63" i="3" s="1"/>
  <c r="G61" i="3"/>
  <c r="G59" i="3"/>
  <c r="G58" i="3"/>
  <c r="G56" i="3"/>
  <c r="G55" i="3"/>
  <c r="G54" i="3"/>
  <c r="G52" i="3"/>
  <c r="G51" i="3"/>
  <c r="G50" i="3"/>
  <c r="G49" i="3"/>
  <c r="G48" i="3"/>
  <c r="G53" i="3" s="1"/>
  <c r="G46" i="3"/>
  <c r="G45" i="3"/>
  <c r="G44" i="3"/>
  <c r="G42" i="3"/>
  <c r="G40" i="3"/>
  <c r="G39" i="3"/>
  <c r="G37" i="3"/>
  <c r="G36" i="3"/>
  <c r="G34" i="3"/>
  <c r="G33" i="3"/>
  <c r="G47" i="3" s="1"/>
  <c r="G30" i="3"/>
  <c r="G29" i="3"/>
  <c r="G28" i="3"/>
  <c r="G26" i="3"/>
  <c r="G25" i="3"/>
  <c r="G23" i="3"/>
  <c r="G22" i="3"/>
  <c r="G20" i="3"/>
  <c r="G19" i="3"/>
  <c r="G17" i="3"/>
  <c r="G16" i="3"/>
  <c r="G14" i="3"/>
  <c r="G13" i="3"/>
  <c r="G11" i="3"/>
  <c r="G10" i="3"/>
  <c r="G110" i="3" l="1"/>
  <c r="G112" i="3" s="1"/>
</calcChain>
</file>

<file path=xl/sharedStrings.xml><?xml version="1.0" encoding="utf-8"?>
<sst xmlns="http://schemas.openxmlformats.org/spreadsheetml/2006/main" count="299" uniqueCount="222">
  <si>
    <t>Candidate's Name:</t>
  </si>
  <si>
    <t>1 - TECHNICAL-SCIENTIFIC COMPONENT (Weighting 60%)</t>
  </si>
  <si>
    <t>Candidate self-assessment</t>
  </si>
  <si>
    <t>Dimension</t>
  </si>
  <si>
    <t xml:space="preserve"> Items</t>
  </si>
  <si>
    <t>Unit</t>
  </si>
  <si>
    <t>Score</t>
  </si>
  <si>
    <t>Elements to consider</t>
  </si>
  <si>
    <t>Candidate score</t>
  </si>
  <si>
    <t xml:space="preserve"> A. Academic degrees and titles</t>
  </si>
  <si>
    <t>C1</t>
  </si>
  <si>
    <t>degree</t>
  </si>
  <si>
    <t>C2</t>
  </si>
  <si>
    <t>ii) Specialist title (DL no. 206/2009 of August 31)</t>
  </si>
  <si>
    <t>C3</t>
  </si>
  <si>
    <t>title</t>
  </si>
  <si>
    <t>C4</t>
  </si>
  <si>
    <t>C7</t>
  </si>
  <si>
    <t>C8</t>
  </si>
  <si>
    <t>MAX 40 POINTS</t>
  </si>
  <si>
    <t>C9</t>
  </si>
  <si>
    <t>C10</t>
  </si>
  <si>
    <t>C11</t>
  </si>
  <si>
    <t>C13</t>
  </si>
  <si>
    <t>vii) Other higher education qualifications</t>
  </si>
  <si>
    <t>C14</t>
  </si>
  <si>
    <t>course</t>
  </si>
  <si>
    <t>C15</t>
  </si>
  <si>
    <t>C17</t>
  </si>
  <si>
    <t>C18</t>
  </si>
  <si>
    <t>C19</t>
  </si>
  <si>
    <t xml:space="preserve"> article</t>
  </si>
  <si>
    <t>C20</t>
  </si>
  <si>
    <t>C21</t>
  </si>
  <si>
    <t>i) Author/co-author of a complete work/edited book</t>
  </si>
  <si>
    <t>book</t>
  </si>
  <si>
    <t>C22</t>
  </si>
  <si>
    <t>II) Author/co-author of a chapter in an edited work/book</t>
  </si>
  <si>
    <t>chapter</t>
  </si>
  <si>
    <t>C23</t>
  </si>
  <si>
    <t xml:space="preserve"> i) Article in proceedings of an international scientific meeting</t>
  </si>
  <si>
    <t>article</t>
  </si>
  <si>
    <t>C24</t>
  </si>
  <si>
    <t>ii) Article in proceedings of a national scientific meeting</t>
  </si>
  <si>
    <t>II. Technical and Scientific Production</t>
  </si>
  <si>
    <t>C25</t>
  </si>
  <si>
    <t xml:space="preserve"> i) Abstract in a book from an international/national scientific meeting</t>
  </si>
  <si>
    <t>summary</t>
  </si>
  <si>
    <t>MAX 20 POINTS</t>
  </si>
  <si>
    <t>i) International technical-scientific event</t>
  </si>
  <si>
    <t>ii) National technical-scientific event</t>
  </si>
  <si>
    <t>C31</t>
  </si>
  <si>
    <t>i) ISI journals (listed/cited in Scopus or Web of Knowledge)</t>
  </si>
  <si>
    <t>C32</t>
  </si>
  <si>
    <t xml:space="preserve"> ii) Other magazines</t>
  </si>
  <si>
    <t>C33</t>
  </si>
  <si>
    <t>C34</t>
  </si>
  <si>
    <t>project</t>
  </si>
  <si>
    <t>C35</t>
  </si>
  <si>
    <t>C36</t>
  </si>
  <si>
    <t>thesis</t>
  </si>
  <si>
    <t>thesis/proof</t>
  </si>
  <si>
    <t xml:space="preserve"> bag</t>
  </si>
  <si>
    <t>2</t>
  </si>
  <si>
    <t>IV. Recognition of merit/distinctions</t>
  </si>
  <si>
    <t>b) International awards or distinctions (individual)</t>
  </si>
  <si>
    <t>award</t>
  </si>
  <si>
    <t>1</t>
  </si>
  <si>
    <t>MAX 5 POINTS</t>
  </si>
  <si>
    <t>a) Organization of technical and scientific events</t>
  </si>
  <si>
    <t>technical-scientific</t>
  </si>
  <si>
    <t>event</t>
  </si>
  <si>
    <t>b) Participation in scientific committees</t>
  </si>
  <si>
    <t>Total Technical-Scientific Component</t>
  </si>
  <si>
    <t>2- Pedagogical Component (Weighting 30%)</t>
  </si>
  <si>
    <t>P1</t>
  </si>
  <si>
    <t>a) Teaching experience in higher education</t>
  </si>
  <si>
    <t>iii) in higher professional technical courses</t>
  </si>
  <si>
    <t>II - Internship Guidelines and Arguments</t>
  </si>
  <si>
    <t>a) Supervision or co-supervision of internships/final year projects at a higher education institution.</t>
  </si>
  <si>
    <t>P5</t>
  </si>
  <si>
    <t>Internship completed.</t>
  </si>
  <si>
    <t>P6</t>
  </si>
  <si>
    <t xml:space="preserve"> ii) in undergraduate courses</t>
  </si>
  <si>
    <t>P7</t>
  </si>
  <si>
    <t>b) Thesis/internship/final project examiner at a higher education institution.</t>
  </si>
  <si>
    <t>P8</t>
  </si>
  <si>
    <t>i) in master's degree courses</t>
  </si>
  <si>
    <t>jury</t>
  </si>
  <si>
    <t>P9</t>
  </si>
  <si>
    <t>P10</t>
  </si>
  <si>
    <t>P11</t>
  </si>
  <si>
    <t>III - Other activities of a pedagogical nature</t>
  </si>
  <si>
    <t>b) Professional certification of a pedagogical nature</t>
  </si>
  <si>
    <t>certificate</t>
  </si>
  <si>
    <t>c) Creation of or responsibility for the management of teaching support structures (laboratories)</t>
  </si>
  <si>
    <t>laboratory</t>
  </si>
  <si>
    <t>d) Publications of an educational nature with ISBN</t>
  </si>
  <si>
    <t>publication</t>
  </si>
  <si>
    <t>action</t>
  </si>
  <si>
    <t>Total Pedagogical Component</t>
  </si>
  <si>
    <t>3 - OTHER RELEVANT ACTIVITIES (Weighting 10%)</t>
  </si>
  <si>
    <t>OA1</t>
  </si>
  <si>
    <t>full year</t>
  </si>
  <si>
    <t>OA2</t>
  </si>
  <si>
    <t>OA3</t>
  </si>
  <si>
    <t>MAX 15 POINTS</t>
  </si>
  <si>
    <t>OA4</t>
  </si>
  <si>
    <t>OA5</t>
  </si>
  <si>
    <t>OA6</t>
  </si>
  <si>
    <t>OA7</t>
  </si>
  <si>
    <t>OA8</t>
  </si>
  <si>
    <t>OA9</t>
  </si>
  <si>
    <t>OA10</t>
  </si>
  <si>
    <t>a) Person in charge/leader of projects/works</t>
  </si>
  <si>
    <t xml:space="preserve"> work/project</t>
  </si>
  <si>
    <t>OA11</t>
  </si>
  <si>
    <t>b) Team member/co-author of works/projects</t>
  </si>
  <si>
    <t>OA12</t>
  </si>
  <si>
    <t>c) Preparation of reports</t>
  </si>
  <si>
    <t>opinion</t>
  </si>
  <si>
    <t>OA13</t>
  </si>
  <si>
    <t>OA14</t>
  </si>
  <si>
    <t>i) Member of a team involved in the accreditation or self-assessment process of a course in higher education.</t>
  </si>
  <si>
    <t xml:space="preserve"> standard/patent</t>
  </si>
  <si>
    <t>i) by an international entity</t>
  </si>
  <si>
    <t>certification</t>
  </si>
  <si>
    <t xml:space="preserve"> ii) by national entity</t>
  </si>
  <si>
    <t xml:space="preserve"> i) Scientific Coordinator of the Research Unit</t>
  </si>
  <si>
    <t>iii) Full member of a research unit</t>
  </si>
  <si>
    <t>iv) Non-tenured member of a research unit (master's degree) or collaborator (doctoral degree)</t>
  </si>
  <si>
    <t>Total Other Relevant Activities</t>
  </si>
  <si>
    <t>Total</t>
  </si>
  <si>
    <t xml:space="preserve"> - In other related areas</t>
  </si>
  <si>
    <t>6</t>
  </si>
  <si>
    <t>3</t>
  </si>
  <si>
    <t>1.5</t>
  </si>
  <si>
    <t>III. Participation in scientific projects evaluated in competitive competitions.</t>
  </si>
  <si>
    <t>b) Scientific coordination of national R&amp;D projects</t>
  </si>
  <si>
    <t>a) Scientific coordination of international R&amp;D projects</t>
  </si>
  <si>
    <t xml:space="preserve"> a) Merit scholarships</t>
  </si>
  <si>
    <t>V. Event Organization</t>
  </si>
  <si>
    <t xml:space="preserve"> Proven professional experience</t>
  </si>
  <si>
    <t>0.4</t>
  </si>
  <si>
    <t>0.2</t>
  </si>
  <si>
    <t>0.1</t>
  </si>
  <si>
    <t xml:space="preserve"> a) Teaching training courses</t>
  </si>
  <si>
    <t>Course of 10 hours or more</t>
  </si>
  <si>
    <t>a) Participation in accreditation, evaluation and audit processes</t>
  </si>
  <si>
    <t>By process</t>
  </si>
  <si>
    <t>MAX 30 POINTS</t>
  </si>
  <si>
    <t>C</t>
  </si>
  <si>
    <t>C6</t>
  </si>
  <si>
    <t>C12</t>
  </si>
  <si>
    <t>C16</t>
  </si>
  <si>
    <t>C26</t>
  </si>
  <si>
    <t>C27</t>
  </si>
  <si>
    <t>C28</t>
  </si>
  <si>
    <t>C29</t>
  </si>
  <si>
    <t>C30</t>
  </si>
  <si>
    <t>P2</t>
  </si>
  <si>
    <t>P3</t>
  </si>
  <si>
    <t>P4</t>
  </si>
  <si>
    <t>II - Participation in promotional activities MAX 20 POINTS</t>
  </si>
  <si>
    <t>III - Participation in committees, groups of</t>
  </si>
  <si>
    <t>f) Editor or co-editor of a multi-author technical scientific work</t>
  </si>
  <si>
    <t>c) Collaborator on national/international R&amp;D project</t>
  </si>
  <si>
    <t>d) Supervision or co-supervision of doctoral thesis (completed)</t>
  </si>
  <si>
    <t>e) Doctoral thesis examiner</t>
  </si>
  <si>
    <t>b) Organization of open courses/continuing education courses/other non-degree courses</t>
  </si>
  <si>
    <t>c) Registered standards or patents</t>
  </si>
  <si>
    <t>d) Professional certifications</t>
  </si>
  <si>
    <t>e) Participation in Research Units</t>
  </si>
  <si>
    <t>Candidate's name:</t>
  </si>
  <si>
    <t>e-mail:</t>
  </si>
  <si>
    <t>Academic Qualifications</t>
  </si>
  <si>
    <t>Disciplinary Area</t>
  </si>
  <si>
    <t>Specialty</t>
  </si>
  <si>
    <t>Institution</t>
  </si>
  <si>
    <t>Year</t>
  </si>
  <si>
    <t>Doctorate:</t>
  </si>
  <si>
    <t>Specialist Title</t>
  </si>
  <si>
    <t>Current professional situation:</t>
  </si>
  <si>
    <t xml:space="preserve"> Institution</t>
  </si>
  <si>
    <t>Documentary competition | Assistant Professor in the disciplinary area of Silviculture | ESAC - PRPD/14/2024</t>
  </si>
  <si>
    <t>SELECTION CRITERIA AND SCORING OF CANDIDATES' CURRICULAR ELEMENTS</t>
  </si>
  <si>
    <t>Identification!C3</t>
  </si>
  <si>
    <t>Subtotal</t>
  </si>
  <si>
    <t>year</t>
  </si>
  <si>
    <t>by ETI teaching (12 hours per semester)</t>
  </si>
  <si>
    <t>i) in master's degree courses</t>
  </si>
  <si>
    <t>ii) in undergraduate courses</t>
  </si>
  <si>
    <t>work and other actions of a professional nature</t>
  </si>
  <si>
    <t>ii) Member of the Executive Committee of a research unit, not cumulative with member points.</t>
  </si>
  <si>
    <r>
      <t xml:space="preserve"> - Postgraduate studies in</t>
    </r>
    <r>
      <rPr>
        <sz val="10"/>
        <rFont val="Calibri"/>
        <family val="2"/>
      </rPr>
      <t xml:space="preserve"> related area</t>
    </r>
    <r>
      <rPr>
        <sz val="10"/>
        <rFont val="Calibri"/>
        <family val="2"/>
        <charset val="1"/>
      </rPr>
      <t>(with 60 or more ECTS credits)</t>
    </r>
  </si>
  <si>
    <t>I. Academic training and other training</t>
  </si>
  <si>
    <t xml:space="preserve"> - In another related area</t>
  </si>
  <si>
    <t>i) Technical and scientific training lasting 35 hours or more</t>
  </si>
  <si>
    <t>ii) Technical and scientific training lasting less than 35 hours</t>
  </si>
  <si>
    <t>a) In scientific journals</t>
  </si>
  <si>
    <t>iii) in higher education professional technical courses</t>
  </si>
  <si>
    <t>Doctoral degree (PhD)</t>
  </si>
  <si>
    <t>iv) Master's degree (MSc)</t>
  </si>
  <si>
    <t xml:space="preserve"> (v) Pre-Bologna Bachelor's Degree (BSc)</t>
  </si>
  <si>
    <t>vi) Post-Bologna Bachelor's Degree (BSc)</t>
  </si>
  <si>
    <t xml:space="preserve"> - In the field of the Tender</t>
  </si>
  <si>
    <t xml:space="preserve"> - Postgraduate degree in the field of the Tender (with 60 or more ECTS credits)</t>
  </si>
  <si>
    <t>B. Other training programs accredited by a public institution in the field of the Tender (Max. 5 points)</t>
  </si>
  <si>
    <t>(with relevance in the field of the Tender)</t>
  </si>
  <si>
    <t xml:space="preserve"> (with relevance in the field of the Tender)MAX 5 points</t>
  </si>
  <si>
    <t>VI. Professional Experience (with relevance in the field of the Tender) MAX 5 POINTS</t>
  </si>
  <si>
    <t>I- Consulting activities in the field of the Tender</t>
  </si>
  <si>
    <t>a) Participation in technical, scientific, or institutional outreach activities in the field of the Tender</t>
  </si>
  <si>
    <t>ii) Participation in audits in the scientific area of the Tender</t>
  </si>
  <si>
    <t>I - Professional Teaching Experience, (with relevance in the field of the Tender) MAX 60 POINTS</t>
  </si>
  <si>
    <t xml:space="preserve">C. Technical and scientific publications </t>
  </si>
  <si>
    <t>i) Article in a scientific journal indexed in ISI and/or Scopus in the last 10 years</t>
  </si>
  <si>
    <t xml:space="preserve"> ii) Article in another scientific journal (with peer review) in the last 10 years</t>
  </si>
  <si>
    <t>b) In book form (in the last 10 years; Max 5 points)</t>
  </si>
  <si>
    <t xml:space="preserve"> d) Publication of an abstract in the proceedings of a scientific meeting (in the last 10 years)</t>
  </si>
  <si>
    <t xml:space="preserve"> c) Publication of an article in the proceedings of a scientific meeting (in the last 10 years)</t>
  </si>
  <si>
    <t xml:space="preserve"> e) Review of scientific articles (in the last 10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</si>
</sst>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Aptos Narrow"/>
      <family val="2"/>
      <scheme val="minor"/>
    </font>
    <font>
      <sz val="11"/>
      <name val="Calibri"/>
      <family val="2"/>
      <charset val="1"/>
    </font>
    <font>
      <sz val="11"/>
      <name val="Calibri"/>
      <family val="2"/>
    </font>
    <font>
      <b/>
      <sz val="11"/>
      <name val="Calibri"/>
      <family val="2"/>
      <charset val="1"/>
    </font>
    <font>
      <b/>
      <sz val="12"/>
      <name val="Calibri"/>
      <family val="2"/>
      <charset val="1"/>
    </font>
    <font>
      <b/>
      <sz val="12"/>
      <name val="Calibri"/>
      <family val="2"/>
    </font>
    <font>
      <sz val="10"/>
      <name val="Calibri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4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Aptos Narrow"/>
      <family val="2"/>
      <charset val="1"/>
      <scheme val="minor"/>
    </font>
    <font>
      <b/>
      <i/>
      <sz val="11"/>
      <color rgb="FF000000"/>
      <name val="Arial Narrow"/>
      <family val="2"/>
    </font>
    <font>
      <sz val="12"/>
      <name val="Calibri"/>
      <family val="2"/>
      <charset val="1"/>
    </font>
    <font>
      <sz val="14"/>
      <name val="Calibri"/>
      <family val="2"/>
      <charset val="1"/>
    </font>
    <font>
      <sz val="11"/>
      <name val="Aptos Narrow"/>
      <family val="2"/>
      <scheme val="minor"/>
    </font>
    <font>
      <sz val="10"/>
      <name val="Calibri"/>
      <family val="2"/>
    </font>
    <font>
      <b/>
      <sz val="10"/>
      <name val="Calibri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EEBF7"/>
        <bgColor rgb="FFE2F0D9"/>
      </patternFill>
    </fill>
    <fill>
      <patternFill patternType="solid">
        <fgColor rgb="FFE2F0D9"/>
        <bgColor rgb="FFDEEBF7"/>
      </patternFill>
    </fill>
    <fill>
      <patternFill patternType="solid">
        <fgColor theme="9" tint="0.79998168889431442"/>
        <bgColor rgb="FFE2F0D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DBDB"/>
        <bgColor rgb="FFDEEBF7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E2F0D9"/>
      </patternFill>
    </fill>
    <fill>
      <patternFill patternType="solid">
        <fgColor theme="3" tint="0.89999084444715716"/>
        <bgColor rgb="FFE2F0D9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rgb="FFDEEBF7"/>
      </patternFill>
    </fill>
    <fill>
      <patternFill patternType="solid">
        <fgColor theme="0" tint="-0.14999847407452621"/>
        <bgColor rgb="FFDEEBF7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rgb="FFF2F2F2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1" fillId="0" borderId="0"/>
    <xf numFmtId="0" fontId="10" fillId="0" borderId="0"/>
    <xf numFmtId="0" fontId="10" fillId="0" borderId="0"/>
  </cellStyleXfs>
  <cellXfs count="198">
    <xf numFmtId="0" fontId="0" fillId="0" borderId="0" xfId="0"/>
    <xf numFmtId="2" fontId="2" fillId="0" borderId="0" xfId="0" applyNumberFormat="1" applyFont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49" fontId="1" fillId="3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49" fontId="3" fillId="3" borderId="2" xfId="0" applyNumberFormat="1" applyFont="1" applyFill="1" applyBorder="1"/>
    <xf numFmtId="49" fontId="1" fillId="3" borderId="2" xfId="0" applyNumberFormat="1" applyFont="1" applyFill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49" fontId="5" fillId="5" borderId="3" xfId="0" applyNumberFormat="1" applyFont="1" applyFill="1" applyBorder="1" applyAlignment="1">
      <alignment horizontal="center"/>
    </xf>
    <xf numFmtId="49" fontId="5" fillId="9" borderId="3" xfId="0" applyNumberFormat="1" applyFont="1" applyFill="1" applyBorder="1" applyAlignment="1">
      <alignment horizontal="center"/>
    </xf>
    <xf numFmtId="2" fontId="9" fillId="0" borderId="2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49" fontId="4" fillId="0" borderId="3" xfId="0" applyNumberFormat="1" applyFont="1" applyBorder="1" applyAlignment="1">
      <alignment horizontal="center"/>
    </xf>
    <xf numFmtId="1" fontId="9" fillId="0" borderId="2" xfId="0" applyNumberFormat="1" applyFont="1" applyBorder="1" applyAlignment="1">
      <alignment horizontal="center"/>
    </xf>
    <xf numFmtId="2" fontId="2" fillId="6" borderId="12" xfId="0" applyNumberFormat="1" applyFont="1" applyFill="1" applyBorder="1" applyAlignment="1">
      <alignment horizontal="center"/>
    </xf>
    <xf numFmtId="1" fontId="1" fillId="6" borderId="0" xfId="0" applyNumberFormat="1" applyFont="1" applyFill="1" applyAlignment="1">
      <alignment horizontal="center"/>
    </xf>
    <xf numFmtId="2" fontId="2" fillId="6" borderId="3" xfId="0" applyNumberFormat="1" applyFont="1" applyFill="1" applyBorder="1" applyAlignment="1">
      <alignment horizontal="center"/>
    </xf>
    <xf numFmtId="1" fontId="1" fillId="6" borderId="1" xfId="0" applyNumberFormat="1" applyFont="1" applyFill="1" applyBorder="1" applyAlignment="1">
      <alignment horizontal="center"/>
    </xf>
    <xf numFmtId="2" fontId="2" fillId="8" borderId="13" xfId="0" applyNumberFormat="1" applyFont="1" applyFill="1" applyBorder="1" applyAlignment="1">
      <alignment horizontal="center"/>
    </xf>
    <xf numFmtId="2" fontId="2" fillId="8" borderId="12" xfId="0" applyNumberFormat="1" applyFont="1" applyFill="1" applyBorder="1" applyAlignment="1">
      <alignment horizontal="center"/>
    </xf>
    <xf numFmtId="1" fontId="1" fillId="8" borderId="0" xfId="0" applyNumberFormat="1" applyFont="1" applyFill="1" applyAlignment="1">
      <alignment horizontal="center"/>
    </xf>
    <xf numFmtId="1" fontId="1" fillId="8" borderId="11" xfId="0" applyNumberFormat="1" applyFont="1" applyFill="1" applyBorder="1" applyAlignment="1">
      <alignment horizontal="center"/>
    </xf>
    <xf numFmtId="49" fontId="4" fillId="11" borderId="3" xfId="0" applyNumberFormat="1" applyFont="1" applyFill="1" applyBorder="1" applyAlignment="1">
      <alignment horizontal="center"/>
    </xf>
    <xf numFmtId="1" fontId="7" fillId="11" borderId="11" xfId="0" applyNumberFormat="1" applyFont="1" applyFill="1" applyBorder="1" applyAlignment="1">
      <alignment horizontal="right"/>
    </xf>
    <xf numFmtId="1" fontId="7" fillId="6" borderId="7" xfId="0" applyNumberFormat="1" applyFont="1" applyFill="1" applyBorder="1" applyAlignment="1">
      <alignment horizontal="right"/>
    </xf>
    <xf numFmtId="1" fontId="7" fillId="8" borderId="7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1"/>
    <xf numFmtId="0" fontId="12" fillId="0" borderId="0" xfId="2" applyFont="1" applyAlignment="1">
      <alignment horizontal="right" vertical="center"/>
    </xf>
    <xf numFmtId="0" fontId="10" fillId="0" borderId="0" xfId="3" applyAlignment="1">
      <alignment horizontal="right"/>
    </xf>
    <xf numFmtId="0" fontId="13" fillId="15" borderId="15" xfId="3" applyFont="1" applyFill="1" applyBorder="1" applyAlignment="1" applyProtection="1">
      <alignment horizontal="center" vertical="center" wrapText="1"/>
      <protection hidden="1"/>
    </xf>
    <xf numFmtId="0" fontId="13" fillId="15" borderId="15" xfId="3" applyFont="1" applyFill="1" applyBorder="1" applyAlignment="1" applyProtection="1">
      <alignment horizontal="center" vertical="center"/>
      <protection hidden="1"/>
    </xf>
    <xf numFmtId="0" fontId="10" fillId="0" borderId="0" xfId="3"/>
    <xf numFmtId="0" fontId="13" fillId="15" borderId="15" xfId="3" applyFont="1" applyFill="1" applyBorder="1" applyAlignment="1" applyProtection="1">
      <alignment horizontal="right"/>
      <protection hidden="1"/>
    </xf>
    <xf numFmtId="0" fontId="10" fillId="0" borderId="15" xfId="3" applyBorder="1" applyProtection="1">
      <protection locked="0"/>
    </xf>
    <xf numFmtId="0" fontId="10" fillId="0" borderId="0" xfId="3" applyProtection="1">
      <protection hidden="1"/>
    </xf>
    <xf numFmtId="0" fontId="8" fillId="0" borderId="0" xfId="3" applyFont="1" applyAlignment="1" applyProtection="1">
      <alignment horizontal="right"/>
      <protection hidden="1"/>
    </xf>
    <xf numFmtId="0" fontId="10" fillId="0" borderId="0" xfId="3" applyAlignment="1" applyProtection="1">
      <alignment horizontal="right"/>
      <protection hidden="1"/>
    </xf>
    <xf numFmtId="49" fontId="14" fillId="0" borderId="0" xfId="0" applyNumberFormat="1" applyFont="1" applyAlignment="1">
      <alignment wrapText="1"/>
    </xf>
    <xf numFmtId="49" fontId="15" fillId="0" borderId="0" xfId="0" applyNumberFormat="1" applyFont="1" applyAlignment="1">
      <alignment horizontal="right" vertical="center"/>
    </xf>
    <xf numFmtId="49" fontId="15" fillId="2" borderId="0" xfId="0" applyNumberFormat="1" applyFont="1" applyFill="1"/>
    <xf numFmtId="49" fontId="16" fillId="0" borderId="0" xfId="0" applyNumberFormat="1" applyFont="1" applyAlignment="1">
      <alignment horizontal="center"/>
    </xf>
    <xf numFmtId="0" fontId="16" fillId="0" borderId="0" xfId="0" applyFont="1"/>
    <xf numFmtId="49" fontId="16" fillId="0" borderId="0" xfId="0" applyNumberFormat="1" applyFont="1" applyAlignment="1">
      <alignment wrapText="1"/>
    </xf>
    <xf numFmtId="49" fontId="16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49" fontId="3" fillId="0" borderId="0" xfId="0" applyNumberFormat="1" applyFont="1" applyAlignment="1">
      <alignment wrapText="1"/>
    </xf>
    <xf numFmtId="49" fontId="16" fillId="0" borderId="0" xfId="0" applyNumberFormat="1" applyFont="1"/>
    <xf numFmtId="49" fontId="3" fillId="3" borderId="8" xfId="0" applyNumberFormat="1" applyFont="1" applyFill="1" applyBorder="1" applyAlignment="1">
      <alignment wrapText="1"/>
    </xf>
    <xf numFmtId="49" fontId="16" fillId="3" borderId="11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wrapText="1"/>
    </xf>
    <xf numFmtId="49" fontId="16" fillId="3" borderId="0" xfId="0" applyNumberFormat="1" applyFont="1" applyFill="1" applyAlignment="1">
      <alignment horizontal="center" vertical="center"/>
    </xf>
    <xf numFmtId="49" fontId="16" fillId="3" borderId="0" xfId="0" applyNumberFormat="1" applyFont="1" applyFill="1"/>
    <xf numFmtId="49" fontId="16" fillId="3" borderId="0" xfId="0" applyNumberFormat="1" applyFont="1" applyFill="1" applyAlignment="1">
      <alignment horizontal="center"/>
    </xf>
    <xf numFmtId="49" fontId="16" fillId="11" borderId="0" xfId="0" applyNumberFormat="1" applyFont="1" applyFill="1" applyAlignment="1">
      <alignment horizontal="center"/>
    </xf>
    <xf numFmtId="49" fontId="16" fillId="3" borderId="12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wrapText="1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16" fillId="3" borderId="4" xfId="0" applyNumberFormat="1" applyFont="1" applyFill="1" applyBorder="1" applyAlignment="1">
      <alignment wrapText="1"/>
    </xf>
    <xf numFmtId="49" fontId="16" fillId="3" borderId="2" xfId="0" applyNumberFormat="1" applyFont="1" applyFill="1" applyBorder="1" applyAlignment="1">
      <alignment horizontal="center" vertical="center"/>
    </xf>
    <xf numFmtId="49" fontId="16" fillId="3" borderId="2" xfId="0" applyNumberFormat="1" applyFont="1" applyFill="1" applyBorder="1" applyAlignment="1">
      <alignment horizontal="center"/>
    </xf>
    <xf numFmtId="49" fontId="16" fillId="3" borderId="5" xfId="0" applyNumberFormat="1" applyFont="1" applyFill="1" applyBorder="1" applyAlignment="1">
      <alignment wrapText="1"/>
    </xf>
    <xf numFmtId="49" fontId="6" fillId="3" borderId="2" xfId="0" applyNumberFormat="1" applyFont="1" applyFill="1" applyBorder="1"/>
    <xf numFmtId="0" fontId="3" fillId="3" borderId="2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horizontal="center" wrapText="1"/>
    </xf>
    <xf numFmtId="49" fontId="16" fillId="3" borderId="6" xfId="0" applyNumberFormat="1" applyFont="1" applyFill="1" applyBorder="1" applyAlignment="1">
      <alignment wrapText="1"/>
    </xf>
    <xf numFmtId="0" fontId="6" fillId="3" borderId="2" xfId="0" applyFont="1" applyFill="1" applyBorder="1"/>
    <xf numFmtId="0" fontId="16" fillId="3" borderId="1" xfId="0" applyFont="1" applyFill="1" applyBorder="1" applyAlignment="1">
      <alignment horizontal="center"/>
    </xf>
    <xf numFmtId="49" fontId="16" fillId="0" borderId="1" xfId="0" applyNumberFormat="1" applyFont="1" applyBorder="1" applyAlignment="1">
      <alignment wrapText="1"/>
    </xf>
    <xf numFmtId="49" fontId="16" fillId="0" borderId="7" xfId="0" applyNumberFormat="1" applyFont="1" applyBorder="1" applyAlignment="1">
      <alignment horizontal="center" vertical="center"/>
    </xf>
    <xf numFmtId="0" fontId="6" fillId="0" borderId="7" xfId="0" applyFont="1" applyBorder="1"/>
    <xf numFmtId="49" fontId="6" fillId="0" borderId="7" xfId="0" applyNumberFormat="1" applyFont="1" applyBorder="1" applyAlignment="1">
      <alignment horizontal="center"/>
    </xf>
    <xf numFmtId="49" fontId="16" fillId="0" borderId="7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right"/>
    </xf>
    <xf numFmtId="49" fontId="16" fillId="10" borderId="2" xfId="0" applyNumberFormat="1" applyFont="1" applyFill="1" applyBorder="1" applyAlignment="1">
      <alignment horizontal="center" vertical="center"/>
    </xf>
    <xf numFmtId="49" fontId="3" fillId="10" borderId="2" xfId="0" applyNumberFormat="1" applyFont="1" applyFill="1" applyBorder="1"/>
    <xf numFmtId="49" fontId="6" fillId="10" borderId="2" xfId="0" applyNumberFormat="1" applyFont="1" applyFill="1" applyBorder="1" applyAlignment="1">
      <alignment horizontal="center"/>
    </xf>
    <xf numFmtId="49" fontId="16" fillId="10" borderId="2" xfId="0" applyNumberFormat="1" applyFont="1" applyFill="1" applyBorder="1" applyAlignment="1">
      <alignment horizontal="center"/>
    </xf>
    <xf numFmtId="49" fontId="3" fillId="3" borderId="5" xfId="0" applyNumberFormat="1" applyFont="1" applyFill="1" applyBorder="1" applyAlignment="1">
      <alignment wrapText="1"/>
    </xf>
    <xf numFmtId="49" fontId="6" fillId="10" borderId="2" xfId="0" applyNumberFormat="1" applyFont="1" applyFill="1" applyBorder="1"/>
    <xf numFmtId="0" fontId="16" fillId="10" borderId="2" xfId="0" applyFont="1" applyFill="1" applyBorder="1" applyAlignment="1">
      <alignment horizontal="center"/>
    </xf>
    <xf numFmtId="49" fontId="16" fillId="11" borderId="2" xfId="0" applyNumberFormat="1" applyFont="1" applyFill="1" applyBorder="1" applyAlignment="1">
      <alignment horizontal="center" vertical="center"/>
    </xf>
    <xf numFmtId="49" fontId="3" fillId="11" borderId="2" xfId="0" applyNumberFormat="1" applyFont="1" applyFill="1" applyBorder="1"/>
    <xf numFmtId="49" fontId="6" fillId="11" borderId="2" xfId="0" applyNumberFormat="1" applyFont="1" applyFill="1" applyBorder="1" applyAlignment="1">
      <alignment horizontal="center"/>
    </xf>
    <xf numFmtId="49" fontId="16" fillId="11" borderId="2" xfId="0" applyNumberFormat="1" applyFont="1" applyFill="1" applyBorder="1" applyAlignment="1">
      <alignment horizontal="center"/>
    </xf>
    <xf numFmtId="49" fontId="6" fillId="11" borderId="2" xfId="0" applyNumberFormat="1" applyFont="1" applyFill="1" applyBorder="1"/>
    <xf numFmtId="49" fontId="3" fillId="3" borderId="5" xfId="0" applyNumberFormat="1" applyFont="1" applyFill="1" applyBorder="1" applyAlignment="1">
      <alignment horizontal="center"/>
    </xf>
    <xf numFmtId="49" fontId="16" fillId="3" borderId="5" xfId="0" applyNumberFormat="1" applyFont="1" applyFill="1" applyBorder="1" applyAlignment="1">
      <alignment horizontal="center"/>
    </xf>
    <xf numFmtId="49" fontId="16" fillId="3" borderId="9" xfId="0" applyNumberFormat="1" applyFont="1" applyFill="1" applyBorder="1" applyAlignment="1">
      <alignment wrapText="1"/>
    </xf>
    <xf numFmtId="49" fontId="16" fillId="0" borderId="6" xfId="0" applyNumberFormat="1" applyFont="1" applyBorder="1" applyAlignment="1">
      <alignment wrapText="1"/>
    </xf>
    <xf numFmtId="49" fontId="6" fillId="0" borderId="0" xfId="0" applyNumberFormat="1" applyFont="1" applyAlignment="1">
      <alignment horizontal="center"/>
    </xf>
    <xf numFmtId="49" fontId="16" fillId="3" borderId="3" xfId="0" applyNumberFormat="1" applyFont="1" applyFill="1" applyBorder="1" applyAlignment="1">
      <alignment horizontal="center" vertical="center"/>
    </xf>
    <xf numFmtId="49" fontId="16" fillId="3" borderId="5" xfId="0" applyNumberFormat="1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wrapText="1"/>
    </xf>
    <xf numFmtId="49" fontId="3" fillId="3" borderId="7" xfId="0" applyNumberFormat="1" applyFont="1" applyFill="1" applyBorder="1" applyAlignment="1">
      <alignment horizontal="left" wrapText="1"/>
    </xf>
    <xf numFmtId="49" fontId="6" fillId="3" borderId="2" xfId="0" applyNumberFormat="1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0" borderId="6" xfId="0" applyFont="1" applyBorder="1" applyAlignment="1">
      <alignment wrapText="1"/>
    </xf>
    <xf numFmtId="49" fontId="3" fillId="0" borderId="0" xfId="0" applyNumberFormat="1" applyFont="1" applyAlignment="1">
      <alignment horizontal="left" wrapText="1"/>
    </xf>
    <xf numFmtId="49" fontId="6" fillId="0" borderId="0" xfId="0" applyNumberFormat="1" applyFont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wrapText="1"/>
    </xf>
    <xf numFmtId="49" fontId="6" fillId="0" borderId="7" xfId="0" applyNumberFormat="1" applyFont="1" applyBorder="1"/>
    <xf numFmtId="49" fontId="3" fillId="3" borderId="2" xfId="0" applyNumberFormat="1" applyFont="1" applyFill="1" applyBorder="1" applyAlignment="1">
      <alignment horizontal="center" wrapText="1"/>
    </xf>
    <xf numFmtId="49" fontId="3" fillId="3" borderId="6" xfId="0" applyNumberFormat="1" applyFont="1" applyFill="1" applyBorder="1" applyAlignment="1">
      <alignment horizontal="center" wrapText="1"/>
    </xf>
    <xf numFmtId="49" fontId="3" fillId="3" borderId="0" xfId="0" applyNumberFormat="1" applyFont="1" applyFill="1"/>
    <xf numFmtId="49" fontId="6" fillId="3" borderId="0" xfId="0" applyNumberFormat="1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49" fontId="6" fillId="0" borderId="0" xfId="0" applyNumberFormat="1" applyFont="1"/>
    <xf numFmtId="49" fontId="7" fillId="11" borderId="8" xfId="0" applyNumberFormat="1" applyFont="1" applyFill="1" applyBorder="1"/>
    <xf numFmtId="49" fontId="16" fillId="4" borderId="8" xfId="0" applyNumberFormat="1" applyFont="1" applyFill="1" applyBorder="1" applyAlignment="1">
      <alignment wrapText="1"/>
    </xf>
    <xf numFmtId="49" fontId="6" fillId="4" borderId="11" xfId="0" applyNumberFormat="1" applyFont="1" applyFill="1" applyBorder="1" applyAlignment="1">
      <alignment horizontal="center"/>
    </xf>
    <xf numFmtId="49" fontId="16" fillId="4" borderId="11" xfId="0" applyNumberFormat="1" applyFont="1" applyFill="1" applyBorder="1" applyAlignment="1">
      <alignment horizontal="center"/>
    </xf>
    <xf numFmtId="49" fontId="16" fillId="6" borderId="11" xfId="0" applyNumberFormat="1" applyFont="1" applyFill="1" applyBorder="1" applyAlignment="1">
      <alignment horizontal="center"/>
    </xf>
    <xf numFmtId="49" fontId="16" fillId="12" borderId="13" xfId="0" applyNumberFormat="1" applyFont="1" applyFill="1" applyBorder="1" applyAlignment="1">
      <alignment horizontal="center"/>
    </xf>
    <xf numFmtId="49" fontId="16" fillId="4" borderId="6" xfId="0" applyNumberFormat="1" applyFont="1" applyFill="1" applyBorder="1" applyAlignment="1">
      <alignment wrapText="1"/>
    </xf>
    <xf numFmtId="49" fontId="16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  <xf numFmtId="49" fontId="6" fillId="4" borderId="0" xfId="0" applyNumberFormat="1" applyFont="1" applyFill="1" applyAlignment="1">
      <alignment horizontal="center"/>
    </xf>
    <xf numFmtId="49" fontId="16" fillId="6" borderId="0" xfId="0" applyNumberFormat="1" applyFont="1" applyFill="1" applyAlignment="1">
      <alignment horizontal="center"/>
    </xf>
    <xf numFmtId="49" fontId="16" fillId="12" borderId="12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wrapText="1"/>
    </xf>
    <xf numFmtId="49" fontId="4" fillId="4" borderId="2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/>
    </xf>
    <xf numFmtId="49" fontId="18" fillId="4" borderId="2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 wrapText="1"/>
    </xf>
    <xf numFmtId="49" fontId="16" fillId="4" borderId="2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vertical="center"/>
    </xf>
    <xf numFmtId="49" fontId="6" fillId="4" borderId="2" xfId="0" applyNumberFormat="1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/>
    <xf numFmtId="49" fontId="6" fillId="4" borderId="2" xfId="0" applyNumberFormat="1" applyFont="1" applyFill="1" applyBorder="1" applyAlignment="1">
      <alignment horizontal="center"/>
    </xf>
    <xf numFmtId="49" fontId="16" fillId="4" borderId="2" xfId="0" applyNumberFormat="1" applyFont="1" applyFill="1" applyBorder="1" applyAlignment="1">
      <alignment horizontal="center"/>
    </xf>
    <xf numFmtId="49" fontId="16" fillId="4" borderId="6" xfId="0" applyNumberFormat="1" applyFont="1" applyFill="1" applyBorder="1" applyAlignment="1">
      <alignment horizontal="center" wrapText="1"/>
    </xf>
    <xf numFmtId="49" fontId="6" fillId="4" borderId="2" xfId="0" applyNumberFormat="1" applyFont="1" applyFill="1" applyBorder="1"/>
    <xf numFmtId="49" fontId="3" fillId="4" borderId="6" xfId="0" applyNumberFormat="1" applyFont="1" applyFill="1" applyBorder="1" applyAlignment="1">
      <alignment horizontal="center" wrapText="1"/>
    </xf>
    <xf numFmtId="49" fontId="16" fillId="0" borderId="8" xfId="0" applyNumberFormat="1" applyFont="1" applyBorder="1" applyAlignment="1">
      <alignment wrapText="1"/>
    </xf>
    <xf numFmtId="49" fontId="3" fillId="0" borderId="7" xfId="0" applyNumberFormat="1" applyFont="1" applyBorder="1"/>
    <xf numFmtId="49" fontId="3" fillId="4" borderId="4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wrapText="1"/>
    </xf>
    <xf numFmtId="49" fontId="16" fillId="4" borderId="5" xfId="0" applyNumberFormat="1" applyFont="1" applyFill="1" applyBorder="1" applyAlignment="1">
      <alignment horizontal="center" wrapText="1"/>
    </xf>
    <xf numFmtId="49" fontId="16" fillId="4" borderId="9" xfId="0" applyNumberFormat="1" applyFont="1" applyFill="1" applyBorder="1" applyAlignment="1">
      <alignment wrapText="1"/>
    </xf>
    <xf numFmtId="49" fontId="16" fillId="0" borderId="10" xfId="0" applyNumberFormat="1" applyFont="1" applyBorder="1" applyAlignment="1">
      <alignment wrapText="1"/>
    </xf>
    <xf numFmtId="49" fontId="16" fillId="0" borderId="14" xfId="0" applyNumberFormat="1" applyFont="1" applyBorder="1" applyAlignment="1">
      <alignment horizontal="center" vertical="center"/>
    </xf>
    <xf numFmtId="49" fontId="16" fillId="0" borderId="14" xfId="0" applyNumberFormat="1" applyFont="1" applyBorder="1"/>
    <xf numFmtId="49" fontId="6" fillId="0" borderId="14" xfId="0" applyNumberFormat="1" applyFont="1" applyBorder="1" applyAlignment="1">
      <alignment horizontal="center"/>
    </xf>
    <xf numFmtId="49" fontId="7" fillId="6" borderId="1" xfId="0" applyNumberFormat="1" applyFont="1" applyFill="1" applyBorder="1"/>
    <xf numFmtId="49" fontId="16" fillId="7" borderId="6" xfId="0" applyNumberFormat="1" applyFont="1" applyFill="1" applyBorder="1" applyAlignment="1">
      <alignment wrapText="1"/>
    </xf>
    <xf numFmtId="49" fontId="6" fillId="7" borderId="0" xfId="0" applyNumberFormat="1" applyFont="1" applyFill="1" applyAlignment="1">
      <alignment horizontal="center"/>
    </xf>
    <xf numFmtId="49" fontId="16" fillId="13" borderId="0" xfId="0" applyNumberFormat="1" applyFont="1" applyFill="1" applyAlignment="1">
      <alignment horizontal="center"/>
    </xf>
    <xf numFmtId="49" fontId="16" fillId="7" borderId="8" xfId="0" applyNumberFormat="1" applyFont="1" applyFill="1" applyBorder="1" applyAlignment="1">
      <alignment wrapText="1"/>
    </xf>
    <xf numFmtId="49" fontId="16" fillId="7" borderId="11" xfId="0" applyNumberFormat="1" applyFont="1" applyFill="1" applyBorder="1" applyAlignment="1">
      <alignment horizontal="center" vertical="center"/>
    </xf>
    <xf numFmtId="49" fontId="16" fillId="7" borderId="11" xfId="0" applyNumberFormat="1" applyFont="1" applyFill="1" applyBorder="1"/>
    <xf numFmtId="49" fontId="6" fillId="7" borderId="11" xfId="0" applyNumberFormat="1" applyFont="1" applyFill="1" applyBorder="1" applyAlignment="1">
      <alignment horizontal="center"/>
    </xf>
    <xf numFmtId="49" fontId="16" fillId="13" borderId="11" xfId="0" applyNumberFormat="1" applyFont="1" applyFill="1" applyBorder="1" applyAlignment="1">
      <alignment horizontal="center"/>
    </xf>
    <xf numFmtId="49" fontId="4" fillId="7" borderId="8" xfId="0" applyNumberFormat="1" applyFont="1" applyFill="1" applyBorder="1" applyAlignment="1">
      <alignment horizontal="center" wrapText="1"/>
    </xf>
    <xf numFmtId="49" fontId="4" fillId="7" borderId="2" xfId="0" applyNumberFormat="1" applyFont="1" applyFill="1" applyBorder="1" applyAlignment="1">
      <alignment horizontal="center" vertical="center"/>
    </xf>
    <xf numFmtId="49" fontId="4" fillId="7" borderId="3" xfId="0" applyNumberFormat="1" applyFont="1" applyFill="1" applyBorder="1" applyAlignment="1">
      <alignment horizontal="center"/>
    </xf>
    <xf numFmtId="49" fontId="18" fillId="7" borderId="2" xfId="0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 wrapText="1"/>
    </xf>
    <xf numFmtId="49" fontId="16" fillId="7" borderId="2" xfId="0" applyNumberFormat="1" applyFont="1" applyFill="1" applyBorder="1" applyAlignment="1">
      <alignment horizontal="center" vertical="center"/>
    </xf>
    <xf numFmtId="49" fontId="3" fillId="7" borderId="2" xfId="0" applyNumberFormat="1" applyFont="1" applyFill="1" applyBorder="1"/>
    <xf numFmtId="49" fontId="6" fillId="7" borderId="2" xfId="0" applyNumberFormat="1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49" fontId="3" fillId="7" borderId="5" xfId="0" applyNumberFormat="1" applyFont="1" applyFill="1" applyBorder="1" applyAlignment="1">
      <alignment horizontal="center" wrapText="1"/>
    </xf>
    <xf numFmtId="49" fontId="3" fillId="7" borderId="9" xfId="0" applyNumberFormat="1" applyFont="1" applyFill="1" applyBorder="1" applyAlignment="1">
      <alignment horizontal="center" wrapText="1"/>
    </xf>
    <xf numFmtId="49" fontId="3" fillId="7" borderId="2" xfId="0" applyNumberFormat="1" applyFont="1" applyFill="1" applyBorder="1" applyAlignment="1">
      <alignment horizontal="center" wrapText="1"/>
    </xf>
    <xf numFmtId="49" fontId="3" fillId="7" borderId="2" xfId="0" applyNumberFormat="1" applyFont="1" applyFill="1" applyBorder="1" applyAlignment="1">
      <alignment wrapText="1"/>
    </xf>
    <xf numFmtId="49" fontId="16" fillId="7" borderId="2" xfId="0" applyNumberFormat="1" applyFont="1" applyFill="1" applyBorder="1" applyAlignment="1">
      <alignment horizontal="center"/>
    </xf>
    <xf numFmtId="49" fontId="6" fillId="7" borderId="2" xfId="0" applyNumberFormat="1" applyFont="1" applyFill="1" applyBorder="1" applyAlignment="1">
      <alignment wrapText="1"/>
    </xf>
    <xf numFmtId="49" fontId="3" fillId="7" borderId="6" xfId="0" applyNumberFormat="1" applyFont="1" applyFill="1" applyBorder="1" applyAlignment="1">
      <alignment horizontal="center" wrapText="1"/>
    </xf>
    <xf numFmtId="49" fontId="2" fillId="7" borderId="6" xfId="0" applyNumberFormat="1" applyFont="1" applyFill="1" applyBorder="1" applyAlignment="1">
      <alignment horizontal="center" wrapText="1"/>
    </xf>
    <xf numFmtId="49" fontId="16" fillId="7" borderId="12" xfId="0" applyNumberFormat="1" applyFont="1" applyFill="1" applyBorder="1" applyAlignment="1">
      <alignment horizontal="center"/>
    </xf>
    <xf numFmtId="49" fontId="16" fillId="7" borderId="10" xfId="0" applyNumberFormat="1" applyFont="1" applyFill="1" applyBorder="1" applyAlignment="1">
      <alignment wrapText="1"/>
    </xf>
    <xf numFmtId="49" fontId="16" fillId="8" borderId="1" xfId="0" applyNumberFormat="1" applyFont="1" applyFill="1" applyBorder="1" applyAlignment="1">
      <alignment horizontal="center"/>
    </xf>
    <xf numFmtId="0" fontId="16" fillId="0" borderId="0" xfId="0" applyFont="1" applyAlignment="1">
      <alignment wrapText="1"/>
    </xf>
    <xf numFmtId="0" fontId="10" fillId="0" borderId="1" xfId="3" applyBorder="1" applyAlignment="1" applyProtection="1">
      <alignment horizontal="center"/>
      <protection locked="0"/>
    </xf>
    <xf numFmtId="0" fontId="10" fillId="0" borderId="7" xfId="3" applyBorder="1" applyAlignment="1" applyProtection="1">
      <alignment horizontal="center"/>
      <protection locked="0"/>
    </xf>
    <xf numFmtId="0" fontId="10" fillId="0" borderId="3" xfId="3" applyBorder="1" applyAlignment="1" applyProtection="1">
      <alignment horizontal="center"/>
      <protection locked="0"/>
    </xf>
    <xf numFmtId="0" fontId="7" fillId="0" borderId="0" xfId="2" applyFont="1" applyAlignment="1">
      <alignment horizontal="center" vertical="center" wrapText="1"/>
    </xf>
    <xf numFmtId="0" fontId="10" fillId="0" borderId="2" xfId="2" applyBorder="1" applyAlignment="1" applyProtection="1">
      <alignment horizontal="left" vertical="center"/>
      <protection locked="0"/>
    </xf>
    <xf numFmtId="1" fontId="1" fillId="11" borderId="1" xfId="0" applyNumberFormat="1" applyFont="1" applyFill="1" applyBorder="1" applyAlignment="1">
      <alignment horizontal="center"/>
    </xf>
    <xf numFmtId="1" fontId="1" fillId="11" borderId="3" xfId="0" applyNumberFormat="1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horizontal="center"/>
    </xf>
    <xf numFmtId="49" fontId="3" fillId="7" borderId="0" xfId="0" applyNumberFormat="1" applyFont="1" applyFill="1" applyAlignment="1">
      <alignment horizontal="center"/>
    </xf>
    <xf numFmtId="49" fontId="3" fillId="3" borderId="4" xfId="0" applyNumberFormat="1" applyFont="1" applyFill="1" applyBorder="1" applyAlignment="1">
      <alignment wrapText="1"/>
    </xf>
    <xf numFmtId="49" fontId="3" fillId="3" borderId="5" xfId="0" applyNumberFormat="1" applyFont="1" applyFill="1" applyBorder="1" applyAlignment="1">
      <alignment wrapText="1"/>
    </xf>
    <xf numFmtId="49" fontId="3" fillId="3" borderId="11" xfId="0" applyNumberFormat="1" applyFont="1" applyFill="1" applyBorder="1" applyAlignment="1">
      <alignment horizontal="center"/>
    </xf>
    <xf numFmtId="49" fontId="3" fillId="3" borderId="13" xfId="0" applyNumberFormat="1" applyFont="1" applyFill="1" applyBorder="1" applyAlignment="1">
      <alignment horizontal="center"/>
    </xf>
    <xf numFmtId="1" fontId="1" fillId="14" borderId="2" xfId="0" applyNumberFormat="1" applyFont="1" applyFill="1" applyBorder="1" applyAlignment="1" applyProtection="1">
      <alignment horizontal="center"/>
      <protection locked="0"/>
    </xf>
  </cellXfs>
  <cellStyles count="4">
    <cellStyle name="Normal" xfId="0" builtinId="0"/>
    <cellStyle name="Normal 2" xfId="2"/>
    <cellStyle name="Normal 3" xfId="3"/>
    <cellStyle name="Normal 4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="90" zoomScaleNormal="90" workbookViewId="0">
      <selection activeCell="D19" sqref="D19"/>
    </sheetView>
  </sheetViews>
  <sheetFormatPr defaultColWidth="26.25" defaultRowHeight="14"/>
  <cols>
    <col min="1" max="1" width="3.75" style="29" customWidth="1"/>
    <col min="2" max="16384" width="26.25" style="29"/>
  </cols>
  <sheetData>
    <row r="1" spans="1:7" ht="14.5">
      <c r="A1" s="187" t="s">
        <v>184</v>
      </c>
      <c r="B1" s="187"/>
      <c r="C1" s="187"/>
      <c r="D1" s="187"/>
      <c r="E1" s="187"/>
      <c r="F1" s="187"/>
      <c r="G1" s="187"/>
    </row>
    <row r="2" spans="1:7" ht="14.5">
      <c r="A2" s="30"/>
      <c r="B2" s="30"/>
      <c r="C2" s="30"/>
      <c r="D2" s="30"/>
      <c r="E2" s="30"/>
      <c r="F2" s="30"/>
      <c r="G2" s="30"/>
    </row>
    <row r="3" spans="1:7" ht="14.5">
      <c r="A3" s="30"/>
      <c r="B3" s="31" t="s">
        <v>173</v>
      </c>
      <c r="C3" s="188"/>
      <c r="D3" s="188"/>
      <c r="E3" s="188"/>
      <c r="F3" s="188"/>
      <c r="G3" s="188"/>
    </row>
    <row r="4" spans="1:7" ht="14.5">
      <c r="A4" s="30"/>
      <c r="B4" s="30"/>
      <c r="C4" s="30"/>
      <c r="D4" s="30"/>
      <c r="E4" s="30"/>
      <c r="F4" s="30"/>
      <c r="G4" s="30"/>
    </row>
    <row r="5" spans="1:7" ht="14.5">
      <c r="A5" s="30"/>
      <c r="B5" s="31" t="s">
        <v>174</v>
      </c>
      <c r="C5" s="188"/>
      <c r="D5" s="188"/>
      <c r="E5" s="188"/>
      <c r="F5" s="188"/>
      <c r="G5" s="188"/>
    </row>
    <row r="6" spans="1:7" ht="14.5">
      <c r="A6" s="30"/>
      <c r="B6" s="30"/>
      <c r="C6" s="30"/>
      <c r="D6" s="30"/>
      <c r="E6" s="30"/>
      <c r="F6" s="30"/>
      <c r="G6" s="30"/>
    </row>
    <row r="7" spans="1:7" ht="14.5">
      <c r="A7" s="32"/>
      <c r="B7" s="30"/>
      <c r="C7" s="33" t="s">
        <v>175</v>
      </c>
      <c r="D7" s="34" t="s">
        <v>176</v>
      </c>
      <c r="E7" s="34" t="s">
        <v>177</v>
      </c>
      <c r="F7" s="34" t="s">
        <v>178</v>
      </c>
      <c r="G7" s="34" t="s">
        <v>179</v>
      </c>
    </row>
    <row r="8" spans="1:7" ht="14.5">
      <c r="A8" s="35"/>
      <c r="B8" s="30"/>
      <c r="C8" s="36" t="s">
        <v>180</v>
      </c>
      <c r="D8" s="37"/>
      <c r="E8" s="37"/>
      <c r="F8" s="37"/>
      <c r="G8" s="37"/>
    </row>
    <row r="9" spans="1:7" ht="14.5">
      <c r="A9" s="35"/>
      <c r="B9" s="30"/>
      <c r="C9" s="38"/>
      <c r="D9" s="35"/>
      <c r="E9" s="35"/>
      <c r="F9" s="35"/>
      <c r="G9" s="35"/>
    </row>
    <row r="10" spans="1:7" ht="14.5">
      <c r="A10" s="32"/>
      <c r="B10" s="30"/>
      <c r="C10" s="36" t="s">
        <v>181</v>
      </c>
      <c r="D10" s="37"/>
      <c r="E10" s="37"/>
      <c r="F10" s="37"/>
      <c r="G10" s="37"/>
    </row>
    <row r="11" spans="1:7">
      <c r="A11" s="35"/>
      <c r="B11" s="35"/>
      <c r="C11" s="35"/>
      <c r="D11" s="35"/>
      <c r="E11" s="35"/>
      <c r="F11" s="35"/>
      <c r="G11" s="35"/>
    </row>
    <row r="12" spans="1:7" ht="14.5">
      <c r="A12" s="30"/>
      <c r="B12" s="30"/>
      <c r="C12" s="39" t="s">
        <v>182</v>
      </c>
      <c r="D12" s="184"/>
      <c r="E12" s="185"/>
      <c r="F12" s="185"/>
      <c r="G12" s="186"/>
    </row>
    <row r="13" spans="1:7" ht="14.5">
      <c r="A13" s="30"/>
      <c r="B13" s="30"/>
      <c r="C13" s="40" t="s">
        <v>183</v>
      </c>
      <c r="D13" s="184"/>
      <c r="E13" s="185"/>
      <c r="F13" s="185"/>
      <c r="G13" s="186"/>
    </row>
  </sheetData>
  <mergeCells count="5">
    <mergeCell ref="D12:G12"/>
    <mergeCell ref="D13:G13"/>
    <mergeCell ref="A1:G1"/>
    <mergeCell ref="C3:G3"/>
    <mergeCell ref="C5:G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abSelected="1" topLeftCell="A70" zoomScaleNormal="100" workbookViewId="0">
      <selection activeCell="D77" sqref="D77"/>
    </sheetView>
  </sheetViews>
  <sheetFormatPr defaultColWidth="8.75" defaultRowHeight="14"/>
  <cols>
    <col min="1" max="1" width="52.1640625" style="183" customWidth="1"/>
    <col min="2" max="2" width="8.75" style="45"/>
    <col min="3" max="3" width="81" style="45" customWidth="1"/>
    <col min="4" max="4" width="17.58203125" style="45" customWidth="1"/>
    <col min="5" max="5" width="11.25" style="45" bestFit="1" customWidth="1"/>
    <col min="6" max="6" width="24.58203125" style="45" customWidth="1"/>
    <col min="7" max="7" width="21.1640625" style="45" bestFit="1" customWidth="1"/>
    <col min="8" max="16384" width="8.75" style="45"/>
  </cols>
  <sheetData>
    <row r="1" spans="1:7" ht="18.5">
      <c r="A1" s="41"/>
      <c r="B1" s="42" t="s">
        <v>0</v>
      </c>
      <c r="C1" s="43" t="s">
        <v>186</v>
      </c>
      <c r="D1" s="44"/>
      <c r="E1" s="44"/>
      <c r="F1" s="14"/>
      <c r="G1" s="1"/>
    </row>
    <row r="2" spans="1:7" ht="14.5">
      <c r="A2" s="46"/>
      <c r="B2" s="47"/>
      <c r="C2" s="48" t="s">
        <v>185</v>
      </c>
      <c r="D2" s="44"/>
      <c r="E2" s="44"/>
      <c r="F2" s="14"/>
      <c r="G2" s="1"/>
    </row>
    <row r="3" spans="1:7" ht="14.5">
      <c r="A3" s="49"/>
      <c r="B3" s="47"/>
      <c r="C3" s="50"/>
      <c r="D3" s="44"/>
      <c r="E3" s="44"/>
      <c r="F3" s="14"/>
      <c r="G3" s="1"/>
    </row>
    <row r="4" spans="1:7" ht="14.5">
      <c r="A4" s="49"/>
      <c r="B4" s="47"/>
      <c r="C4" s="50"/>
      <c r="D4" s="44"/>
      <c r="E4" s="44"/>
      <c r="F4" s="14"/>
      <c r="G4" s="1"/>
    </row>
    <row r="5" spans="1:7" ht="14.5">
      <c r="A5" s="51"/>
      <c r="B5" s="195" t="s">
        <v>1</v>
      </c>
      <c r="C5" s="195"/>
      <c r="D5" s="52"/>
      <c r="E5" s="52"/>
      <c r="F5" s="195" t="s">
        <v>2</v>
      </c>
      <c r="G5" s="196"/>
    </row>
    <row r="6" spans="1:7" ht="14.5">
      <c r="A6" s="53"/>
      <c r="B6" s="54"/>
      <c r="C6" s="55"/>
      <c r="D6" s="56"/>
      <c r="E6" s="56"/>
      <c r="F6" s="57"/>
      <c r="G6" s="58"/>
    </row>
    <row r="7" spans="1:7" ht="15.5">
      <c r="A7" s="59" t="s">
        <v>3</v>
      </c>
      <c r="B7" s="60"/>
      <c r="C7" s="61" t="s">
        <v>4</v>
      </c>
      <c r="D7" s="62" t="s">
        <v>5</v>
      </c>
      <c r="E7" s="62" t="s">
        <v>6</v>
      </c>
      <c r="F7" s="25" t="s">
        <v>7</v>
      </c>
      <c r="G7" s="2" t="s">
        <v>8</v>
      </c>
    </row>
    <row r="8" spans="1:7" ht="14.5">
      <c r="A8" s="63"/>
      <c r="B8" s="64"/>
      <c r="C8" s="7" t="s">
        <v>9</v>
      </c>
      <c r="D8" s="5"/>
      <c r="E8" s="65"/>
      <c r="F8" s="189"/>
      <c r="G8" s="190"/>
    </row>
    <row r="9" spans="1:7" ht="15" customHeight="1">
      <c r="A9" s="66"/>
      <c r="B9" s="64"/>
      <c r="C9" s="7" t="s">
        <v>201</v>
      </c>
      <c r="D9" s="5"/>
      <c r="E9" s="65"/>
      <c r="F9" s="189"/>
      <c r="G9" s="190"/>
    </row>
    <row r="10" spans="1:7" ht="15" customHeight="1">
      <c r="A10" s="66"/>
      <c r="B10" s="64" t="s">
        <v>10</v>
      </c>
      <c r="C10" s="67" t="s">
        <v>205</v>
      </c>
      <c r="D10" s="5" t="s">
        <v>11</v>
      </c>
      <c r="E10" s="68">
        <v>20</v>
      </c>
      <c r="F10" s="197"/>
      <c r="G10" s="3">
        <f>F10*E10</f>
        <v>0</v>
      </c>
    </row>
    <row r="11" spans="1:7" ht="15" customHeight="1">
      <c r="A11" s="66"/>
      <c r="B11" s="64" t="s">
        <v>12</v>
      </c>
      <c r="C11" s="67" t="s">
        <v>196</v>
      </c>
      <c r="D11" s="5" t="s">
        <v>11</v>
      </c>
      <c r="E11" s="69">
        <v>10</v>
      </c>
      <c r="F11" s="197"/>
      <c r="G11" s="3">
        <f>F11*E11</f>
        <v>0</v>
      </c>
    </row>
    <row r="12" spans="1:7" ht="15" customHeight="1">
      <c r="A12" s="66"/>
      <c r="B12" s="64"/>
      <c r="C12" s="7" t="s">
        <v>13</v>
      </c>
      <c r="D12" s="5"/>
      <c r="E12" s="65"/>
      <c r="F12" s="189"/>
      <c r="G12" s="190"/>
    </row>
    <row r="13" spans="1:7" ht="15" customHeight="1">
      <c r="A13" s="66"/>
      <c r="B13" s="64" t="s">
        <v>14</v>
      </c>
      <c r="C13" s="67" t="s">
        <v>205</v>
      </c>
      <c r="D13" s="5" t="s">
        <v>15</v>
      </c>
      <c r="E13" s="69">
        <v>8</v>
      </c>
      <c r="F13" s="197"/>
      <c r="G13" s="3">
        <f t="shared" ref="G13:G14" si="0">F13*E13</f>
        <v>0</v>
      </c>
    </row>
    <row r="14" spans="1:7" ht="15" customHeight="1">
      <c r="A14" s="66"/>
      <c r="B14" s="64" t="s">
        <v>16</v>
      </c>
      <c r="C14" s="67" t="s">
        <v>196</v>
      </c>
      <c r="D14" s="5" t="s">
        <v>15</v>
      </c>
      <c r="E14" s="69">
        <v>4</v>
      </c>
      <c r="F14" s="197"/>
      <c r="G14" s="3">
        <f t="shared" si="0"/>
        <v>0</v>
      </c>
    </row>
    <row r="15" spans="1:7" ht="15" customHeight="1">
      <c r="A15" s="66"/>
      <c r="B15" s="64"/>
      <c r="C15" s="7" t="s">
        <v>202</v>
      </c>
      <c r="D15" s="5"/>
      <c r="E15" s="65"/>
      <c r="F15" s="189"/>
      <c r="G15" s="190"/>
    </row>
    <row r="16" spans="1:7" ht="15" customHeight="1">
      <c r="A16" s="66"/>
      <c r="B16" s="64" t="s">
        <v>151</v>
      </c>
      <c r="C16" s="67" t="s">
        <v>205</v>
      </c>
      <c r="D16" s="5" t="s">
        <v>11</v>
      </c>
      <c r="E16" s="65" t="s">
        <v>134</v>
      </c>
      <c r="F16" s="197"/>
      <c r="G16" s="3">
        <f t="shared" ref="G16:G17" si="1">F16*E16</f>
        <v>0</v>
      </c>
    </row>
    <row r="17" spans="1:7" ht="15" customHeight="1">
      <c r="A17" s="70" t="s">
        <v>195</v>
      </c>
      <c r="B17" s="64" t="s">
        <v>152</v>
      </c>
      <c r="C17" s="67" t="s">
        <v>196</v>
      </c>
      <c r="D17" s="5" t="s">
        <v>11</v>
      </c>
      <c r="E17" s="65" t="s">
        <v>135</v>
      </c>
      <c r="F17" s="197"/>
      <c r="G17" s="3">
        <f t="shared" si="1"/>
        <v>0</v>
      </c>
    </row>
    <row r="18" spans="1:7" ht="15" customHeight="1">
      <c r="A18" s="70" t="s">
        <v>19</v>
      </c>
      <c r="B18" s="64"/>
      <c r="C18" s="7" t="s">
        <v>203</v>
      </c>
      <c r="D18" s="5"/>
      <c r="E18" s="65"/>
      <c r="F18" s="189"/>
      <c r="G18" s="190"/>
    </row>
    <row r="19" spans="1:7" ht="15" customHeight="1">
      <c r="A19" s="66"/>
      <c r="B19" s="64" t="s">
        <v>17</v>
      </c>
      <c r="C19" s="67" t="s">
        <v>205</v>
      </c>
      <c r="D19" s="5" t="s">
        <v>11</v>
      </c>
      <c r="E19" s="68">
        <v>12</v>
      </c>
      <c r="F19" s="197"/>
      <c r="G19" s="3">
        <f t="shared" ref="G19:G20" si="2">F19*E19</f>
        <v>0</v>
      </c>
    </row>
    <row r="20" spans="1:7" ht="15" customHeight="1">
      <c r="A20" s="66"/>
      <c r="B20" s="4" t="s">
        <v>18</v>
      </c>
      <c r="C20" s="67" t="s">
        <v>196</v>
      </c>
      <c r="D20" s="5" t="s">
        <v>11</v>
      </c>
      <c r="E20" s="6">
        <v>6</v>
      </c>
      <c r="F20" s="197"/>
      <c r="G20" s="3">
        <f t="shared" si="2"/>
        <v>0</v>
      </c>
    </row>
    <row r="21" spans="1:7" ht="15" customHeight="1">
      <c r="A21" s="66"/>
      <c r="B21" s="4"/>
      <c r="C21" s="7" t="s">
        <v>204</v>
      </c>
      <c r="D21" s="5"/>
      <c r="E21" s="8"/>
      <c r="F21" s="189"/>
      <c r="G21" s="190"/>
    </row>
    <row r="22" spans="1:7" ht="15" customHeight="1">
      <c r="A22" s="66"/>
      <c r="B22" s="4" t="s">
        <v>20</v>
      </c>
      <c r="C22" s="67" t="s">
        <v>205</v>
      </c>
      <c r="D22" s="5" t="s">
        <v>11</v>
      </c>
      <c r="E22" s="6">
        <v>6</v>
      </c>
      <c r="F22" s="197"/>
      <c r="G22" s="3">
        <f t="shared" ref="G22:G23" si="3">F22*E22</f>
        <v>0</v>
      </c>
    </row>
    <row r="23" spans="1:7" ht="15" customHeight="1">
      <c r="A23" s="66"/>
      <c r="B23" s="4" t="s">
        <v>21</v>
      </c>
      <c r="C23" s="67" t="s">
        <v>133</v>
      </c>
      <c r="D23" s="5" t="s">
        <v>11</v>
      </c>
      <c r="E23" s="6">
        <v>3</v>
      </c>
      <c r="F23" s="197"/>
      <c r="G23" s="3">
        <f t="shared" si="3"/>
        <v>0</v>
      </c>
    </row>
    <row r="24" spans="1:7" ht="15" customHeight="1">
      <c r="A24" s="66"/>
      <c r="B24" s="64"/>
      <c r="C24" s="7" t="s">
        <v>24</v>
      </c>
      <c r="D24" s="5"/>
      <c r="E24" s="65"/>
      <c r="F24" s="189"/>
      <c r="G24" s="190"/>
    </row>
    <row r="25" spans="1:7" ht="15" customHeight="1">
      <c r="A25" s="71"/>
      <c r="B25" s="64" t="s">
        <v>22</v>
      </c>
      <c r="C25" s="67" t="s">
        <v>206</v>
      </c>
      <c r="D25" s="5" t="s">
        <v>26</v>
      </c>
      <c r="E25" s="69">
        <v>4</v>
      </c>
      <c r="F25" s="197"/>
      <c r="G25" s="3">
        <f t="shared" ref="G25:G26" si="4">F25*E25</f>
        <v>0</v>
      </c>
    </row>
    <row r="26" spans="1:7" ht="15" customHeight="1">
      <c r="A26" s="71"/>
      <c r="B26" s="64" t="s">
        <v>153</v>
      </c>
      <c r="C26" s="67" t="s">
        <v>194</v>
      </c>
      <c r="D26" s="5" t="s">
        <v>26</v>
      </c>
      <c r="E26" s="69">
        <v>2</v>
      </c>
      <c r="F26" s="197"/>
      <c r="G26" s="3">
        <f t="shared" si="4"/>
        <v>0</v>
      </c>
    </row>
    <row r="27" spans="1:7" ht="15" customHeight="1">
      <c r="A27" s="71"/>
      <c r="B27" s="64"/>
      <c r="C27" s="7" t="s">
        <v>207</v>
      </c>
      <c r="D27" s="5"/>
      <c r="E27" s="65"/>
      <c r="F27" s="189"/>
      <c r="G27" s="190"/>
    </row>
    <row r="28" spans="1:7" ht="15" customHeight="1">
      <c r="A28" s="71"/>
      <c r="B28" s="64" t="s">
        <v>23</v>
      </c>
      <c r="C28" s="72" t="s">
        <v>197</v>
      </c>
      <c r="D28" s="5" t="s">
        <v>26</v>
      </c>
      <c r="E28" s="73">
        <v>1</v>
      </c>
      <c r="F28" s="197"/>
      <c r="G28" s="3">
        <f t="shared" ref="G28:G29" si="5">F28*E28</f>
        <v>0</v>
      </c>
    </row>
    <row r="29" spans="1:7" ht="15" customHeight="1">
      <c r="A29" s="71"/>
      <c r="B29" s="64" t="s">
        <v>25</v>
      </c>
      <c r="C29" s="72" t="s">
        <v>198</v>
      </c>
      <c r="D29" s="5" t="s">
        <v>26</v>
      </c>
      <c r="E29" s="73">
        <v>0.3</v>
      </c>
      <c r="F29" s="197"/>
      <c r="G29" s="3">
        <f t="shared" si="5"/>
        <v>0</v>
      </c>
    </row>
    <row r="30" spans="1:7" ht="15" customHeight="1">
      <c r="A30" s="74"/>
      <c r="B30" s="75"/>
      <c r="C30" s="76"/>
      <c r="D30" s="77"/>
      <c r="E30" s="78"/>
      <c r="F30" s="79" t="s">
        <v>187</v>
      </c>
      <c r="G30" s="9">
        <f>MIN(SUM(G10,G11,G13,G14,G16,G17,G19,G20,G22,G23,G25,G26,G28,G29),40)</f>
        <v>0</v>
      </c>
    </row>
    <row r="31" spans="1:7" ht="15" customHeight="1">
      <c r="A31" s="51"/>
      <c r="B31" s="80"/>
      <c r="C31" s="81" t="s">
        <v>215</v>
      </c>
      <c r="D31" s="82"/>
      <c r="E31" s="83"/>
      <c r="F31" s="189"/>
      <c r="G31" s="190"/>
    </row>
    <row r="32" spans="1:7" ht="15" customHeight="1">
      <c r="A32" s="53"/>
      <c r="B32" s="80"/>
      <c r="C32" s="81" t="s">
        <v>199</v>
      </c>
      <c r="D32" s="82"/>
      <c r="E32" s="83"/>
      <c r="F32" s="189"/>
      <c r="G32" s="190"/>
    </row>
    <row r="33" spans="1:7" ht="15" customHeight="1">
      <c r="A33" s="84"/>
      <c r="B33" s="80" t="s">
        <v>27</v>
      </c>
      <c r="C33" s="85" t="s">
        <v>216</v>
      </c>
      <c r="D33" s="82" t="s">
        <v>31</v>
      </c>
      <c r="E33" s="86">
        <v>2</v>
      </c>
      <c r="F33" s="197"/>
      <c r="G33" s="3">
        <f t="shared" ref="G33:G34" si="6">F33*E33</f>
        <v>0</v>
      </c>
    </row>
    <row r="34" spans="1:7" ht="15" customHeight="1">
      <c r="A34" s="84"/>
      <c r="B34" s="80" t="s">
        <v>154</v>
      </c>
      <c r="C34" s="85" t="s">
        <v>217</v>
      </c>
      <c r="D34" s="82" t="s">
        <v>31</v>
      </c>
      <c r="E34" s="83">
        <v>0.5</v>
      </c>
      <c r="F34" s="197"/>
      <c r="G34" s="3">
        <f t="shared" si="6"/>
        <v>0</v>
      </c>
    </row>
    <row r="35" spans="1:7" ht="15" customHeight="1">
      <c r="A35" s="84"/>
      <c r="B35" s="87"/>
      <c r="C35" s="88" t="s">
        <v>218</v>
      </c>
      <c r="D35" s="89"/>
      <c r="E35" s="90"/>
      <c r="F35" s="189"/>
      <c r="G35" s="190"/>
    </row>
    <row r="36" spans="1:7" ht="15" customHeight="1">
      <c r="A36" s="66"/>
      <c r="B36" s="87" t="s">
        <v>28</v>
      </c>
      <c r="C36" s="91" t="s">
        <v>34</v>
      </c>
      <c r="D36" s="89" t="s">
        <v>35</v>
      </c>
      <c r="E36" s="90" t="s">
        <v>63</v>
      </c>
      <c r="F36" s="197"/>
      <c r="G36" s="3">
        <f t="shared" ref="G36:G37" si="7">F36*E36</f>
        <v>0</v>
      </c>
    </row>
    <row r="37" spans="1:7" ht="15" customHeight="1">
      <c r="A37" s="66"/>
      <c r="B37" s="87" t="s">
        <v>29</v>
      </c>
      <c r="C37" s="91" t="s">
        <v>37</v>
      </c>
      <c r="D37" s="89" t="s">
        <v>38</v>
      </c>
      <c r="E37" s="90">
        <v>0.5</v>
      </c>
      <c r="F37" s="197"/>
      <c r="G37" s="3">
        <f t="shared" si="7"/>
        <v>0</v>
      </c>
    </row>
    <row r="38" spans="1:7" ht="15" customHeight="1">
      <c r="A38" s="66"/>
      <c r="B38" s="87"/>
      <c r="C38" s="88" t="s">
        <v>220</v>
      </c>
      <c r="D38" s="89"/>
      <c r="E38" s="90"/>
      <c r="F38" s="189"/>
      <c r="G38" s="190"/>
    </row>
    <row r="39" spans="1:7" ht="15" customHeight="1">
      <c r="A39" s="66"/>
      <c r="B39" s="87" t="s">
        <v>30</v>
      </c>
      <c r="C39" s="91" t="s">
        <v>40</v>
      </c>
      <c r="D39" s="89" t="s">
        <v>41</v>
      </c>
      <c r="E39" s="90">
        <v>0.5</v>
      </c>
      <c r="F39" s="197"/>
      <c r="G39" s="3">
        <f t="shared" ref="G39:G40" si="8">F39*E39</f>
        <v>0</v>
      </c>
    </row>
    <row r="40" spans="1:7" ht="15" customHeight="1">
      <c r="A40" s="66"/>
      <c r="B40" s="87" t="s">
        <v>32</v>
      </c>
      <c r="C40" s="91" t="s">
        <v>43</v>
      </c>
      <c r="D40" s="89" t="s">
        <v>41</v>
      </c>
      <c r="E40" s="90">
        <v>0.2</v>
      </c>
      <c r="F40" s="197"/>
      <c r="G40" s="3">
        <f t="shared" si="8"/>
        <v>0</v>
      </c>
    </row>
    <row r="41" spans="1:7" ht="15" customHeight="1">
      <c r="A41" s="92" t="s">
        <v>44</v>
      </c>
      <c r="B41" s="87"/>
      <c r="C41" s="88" t="s">
        <v>219</v>
      </c>
      <c r="D41" s="89"/>
      <c r="E41" s="90"/>
      <c r="F41" s="189"/>
      <c r="G41" s="190"/>
    </row>
    <row r="42" spans="1:7" ht="15" customHeight="1">
      <c r="A42" s="93" t="s">
        <v>208</v>
      </c>
      <c r="B42" s="87" t="s">
        <v>33</v>
      </c>
      <c r="C42" s="91" t="s">
        <v>46</v>
      </c>
      <c r="D42" s="89" t="s">
        <v>47</v>
      </c>
      <c r="E42" s="90">
        <v>0.1</v>
      </c>
      <c r="F42" s="197"/>
      <c r="G42" s="3">
        <f t="shared" ref="G42" si="9">F42*E42</f>
        <v>0</v>
      </c>
    </row>
    <row r="43" spans="1:7" ht="15" customHeight="1">
      <c r="A43" s="92" t="s">
        <v>150</v>
      </c>
      <c r="B43" s="87"/>
      <c r="C43" s="88" t="s">
        <v>221</v>
      </c>
      <c r="D43" s="89"/>
      <c r="E43" s="90"/>
      <c r="F43" s="189"/>
      <c r="G43" s="190"/>
    </row>
    <row r="44" spans="1:7" ht="15" customHeight="1">
      <c r="A44" s="92"/>
      <c r="B44" s="87" t="s">
        <v>36</v>
      </c>
      <c r="C44" s="91" t="s">
        <v>52</v>
      </c>
      <c r="D44" s="89" t="s">
        <v>41</v>
      </c>
      <c r="E44" s="90">
        <v>0.3</v>
      </c>
      <c r="F44" s="197"/>
      <c r="G44" s="3">
        <f t="shared" ref="G44:G55" si="10">F44*E44</f>
        <v>0</v>
      </c>
    </row>
    <row r="45" spans="1:7" ht="15" customHeight="1">
      <c r="A45" s="66"/>
      <c r="B45" s="87" t="s">
        <v>39</v>
      </c>
      <c r="C45" s="91" t="s">
        <v>54</v>
      </c>
      <c r="D45" s="89" t="s">
        <v>41</v>
      </c>
      <c r="E45" s="90">
        <v>0.2</v>
      </c>
      <c r="F45" s="197"/>
      <c r="G45" s="3">
        <f t="shared" si="10"/>
        <v>0</v>
      </c>
    </row>
    <row r="46" spans="1:7" ht="15" customHeight="1">
      <c r="A46" s="94"/>
      <c r="B46" s="87" t="s">
        <v>42</v>
      </c>
      <c r="C46" s="88" t="s">
        <v>165</v>
      </c>
      <c r="D46" s="89" t="s">
        <v>41</v>
      </c>
      <c r="E46" s="90" t="s">
        <v>136</v>
      </c>
      <c r="F46" s="197"/>
      <c r="G46" s="3">
        <f t="shared" si="10"/>
        <v>0</v>
      </c>
    </row>
    <row r="47" spans="1:7" ht="15" customHeight="1">
      <c r="A47" s="95"/>
      <c r="B47" s="47"/>
      <c r="C47" s="48"/>
      <c r="D47" s="96"/>
      <c r="E47" s="44"/>
      <c r="F47" s="79" t="s">
        <v>187</v>
      </c>
      <c r="G47" s="9">
        <f>MIN(SUM(G33,G34,G36,G37,G39,G40,G42,G44,G45,G46),30)</f>
        <v>0</v>
      </c>
    </row>
    <row r="48" spans="1:7" ht="15" customHeight="1">
      <c r="A48" s="193" t="s">
        <v>137</v>
      </c>
      <c r="B48" s="97" t="s">
        <v>45</v>
      </c>
      <c r="C48" s="7" t="s">
        <v>139</v>
      </c>
      <c r="D48" s="5" t="s">
        <v>57</v>
      </c>
      <c r="E48" s="69">
        <v>5</v>
      </c>
      <c r="F48" s="197"/>
      <c r="G48" s="3">
        <f t="shared" si="10"/>
        <v>0</v>
      </c>
    </row>
    <row r="49" spans="1:7" ht="15" customHeight="1">
      <c r="A49" s="194"/>
      <c r="B49" s="97" t="s">
        <v>155</v>
      </c>
      <c r="C49" s="7" t="s">
        <v>138</v>
      </c>
      <c r="D49" s="5" t="s">
        <v>57</v>
      </c>
      <c r="E49" s="69">
        <v>4</v>
      </c>
      <c r="F49" s="197"/>
      <c r="G49" s="3">
        <f t="shared" si="10"/>
        <v>0</v>
      </c>
    </row>
    <row r="50" spans="1:7" ht="15" customHeight="1">
      <c r="A50" s="194"/>
      <c r="B50" s="97" t="s">
        <v>156</v>
      </c>
      <c r="C50" s="7" t="s">
        <v>166</v>
      </c>
      <c r="D50" s="5" t="s">
        <v>57</v>
      </c>
      <c r="E50" s="65">
        <v>2</v>
      </c>
      <c r="F50" s="197"/>
      <c r="G50" s="3">
        <f t="shared" si="10"/>
        <v>0</v>
      </c>
    </row>
    <row r="51" spans="1:7" ht="15" customHeight="1">
      <c r="A51" s="98" t="s">
        <v>208</v>
      </c>
      <c r="B51" s="97" t="s">
        <v>157</v>
      </c>
      <c r="C51" s="7" t="s">
        <v>167</v>
      </c>
      <c r="D51" s="5" t="s">
        <v>60</v>
      </c>
      <c r="E51" s="69">
        <v>3</v>
      </c>
      <c r="F51" s="197"/>
      <c r="G51" s="3">
        <f t="shared" si="10"/>
        <v>0</v>
      </c>
    </row>
    <row r="52" spans="1:7" ht="15" customHeight="1">
      <c r="A52" s="99" t="s">
        <v>106</v>
      </c>
      <c r="B52" s="97" t="s">
        <v>158</v>
      </c>
      <c r="C52" s="100" t="s">
        <v>168</v>
      </c>
      <c r="D52" s="101" t="s">
        <v>61</v>
      </c>
      <c r="E52" s="102">
        <v>1</v>
      </c>
      <c r="F52" s="197"/>
      <c r="G52" s="3">
        <f t="shared" si="10"/>
        <v>0</v>
      </c>
    </row>
    <row r="53" spans="1:7" ht="15" customHeight="1">
      <c r="A53" s="103"/>
      <c r="B53" s="47"/>
      <c r="C53" s="104"/>
      <c r="D53" s="105"/>
      <c r="E53" s="105"/>
      <c r="F53" s="79" t="s">
        <v>187</v>
      </c>
      <c r="G53" s="9">
        <f>MIN(15,SUM(G48:G52))</f>
        <v>0</v>
      </c>
    </row>
    <row r="54" spans="1:7" ht="15" customHeight="1">
      <c r="A54" s="106" t="s">
        <v>64</v>
      </c>
      <c r="B54" s="97" t="s">
        <v>159</v>
      </c>
      <c r="C54" s="7" t="s">
        <v>140</v>
      </c>
      <c r="D54" s="5" t="s">
        <v>62</v>
      </c>
      <c r="E54" s="65" t="s">
        <v>63</v>
      </c>
      <c r="F54" s="197"/>
      <c r="G54" s="3">
        <f t="shared" si="10"/>
        <v>0</v>
      </c>
    </row>
    <row r="55" spans="1:7" ht="15" customHeight="1">
      <c r="A55" s="98" t="s">
        <v>209</v>
      </c>
      <c r="B55" s="97" t="s">
        <v>51</v>
      </c>
      <c r="C55" s="7" t="s">
        <v>65</v>
      </c>
      <c r="D55" s="5" t="s">
        <v>66</v>
      </c>
      <c r="E55" s="65" t="s">
        <v>67</v>
      </c>
      <c r="F55" s="197"/>
      <c r="G55" s="3">
        <f t="shared" si="10"/>
        <v>0</v>
      </c>
    </row>
    <row r="56" spans="1:7" ht="15" customHeight="1">
      <c r="A56" s="95"/>
      <c r="B56" s="47"/>
      <c r="C56" s="50"/>
      <c r="D56" s="96"/>
      <c r="E56" s="44"/>
      <c r="F56" s="79" t="s">
        <v>187</v>
      </c>
      <c r="G56" s="9">
        <f>MIN(5,SUM(G54:G55))</f>
        <v>0</v>
      </c>
    </row>
    <row r="57" spans="1:7" ht="15" customHeight="1">
      <c r="A57" s="106" t="s">
        <v>141</v>
      </c>
      <c r="B57" s="64"/>
      <c r="C57" s="7" t="s">
        <v>69</v>
      </c>
      <c r="D57" s="5"/>
      <c r="E57" s="65"/>
      <c r="F57" s="189"/>
      <c r="G57" s="190"/>
    </row>
    <row r="58" spans="1:7" ht="15" customHeight="1">
      <c r="A58" s="70" t="s">
        <v>70</v>
      </c>
      <c r="B58" s="64" t="s">
        <v>53</v>
      </c>
      <c r="C58" s="67" t="s">
        <v>49</v>
      </c>
      <c r="D58" s="5" t="s">
        <v>71</v>
      </c>
      <c r="E58" s="65" t="s">
        <v>136</v>
      </c>
      <c r="F58" s="197"/>
      <c r="G58" s="3">
        <f t="shared" ref="G58:G59" si="11">F58*E58</f>
        <v>0</v>
      </c>
    </row>
    <row r="59" spans="1:7" ht="15" customHeight="1">
      <c r="A59" s="98" t="s">
        <v>208</v>
      </c>
      <c r="B59" s="64" t="s">
        <v>55</v>
      </c>
      <c r="C59" s="67" t="s">
        <v>50</v>
      </c>
      <c r="D59" s="5" t="s">
        <v>71</v>
      </c>
      <c r="E59" s="65" t="s">
        <v>67</v>
      </c>
      <c r="F59" s="197"/>
      <c r="G59" s="3">
        <f t="shared" si="11"/>
        <v>0</v>
      </c>
    </row>
    <row r="60" spans="1:7" ht="15" customHeight="1">
      <c r="A60" s="70" t="s">
        <v>68</v>
      </c>
      <c r="B60" s="64"/>
      <c r="C60" s="7" t="s">
        <v>72</v>
      </c>
      <c r="D60" s="5"/>
      <c r="E60" s="65"/>
      <c r="F60" s="189"/>
      <c r="G60" s="190"/>
    </row>
    <row r="61" spans="1:7" ht="15" customHeight="1">
      <c r="A61" s="66"/>
      <c r="B61" s="64" t="s">
        <v>56</v>
      </c>
      <c r="C61" s="67" t="s">
        <v>49</v>
      </c>
      <c r="D61" s="5" t="s">
        <v>71</v>
      </c>
      <c r="E61" s="65">
        <v>0.5</v>
      </c>
      <c r="F61" s="197"/>
      <c r="G61" s="3">
        <f t="shared" ref="G61:G62" si="12">F61*E61</f>
        <v>0</v>
      </c>
    </row>
    <row r="62" spans="1:7" ht="15" customHeight="1">
      <c r="A62" s="94"/>
      <c r="B62" s="64" t="s">
        <v>58</v>
      </c>
      <c r="C62" s="67" t="s">
        <v>50</v>
      </c>
      <c r="D62" s="5" t="s">
        <v>71</v>
      </c>
      <c r="E62" s="65">
        <v>0.3</v>
      </c>
      <c r="F62" s="197"/>
      <c r="G62" s="3">
        <f t="shared" si="12"/>
        <v>0</v>
      </c>
    </row>
    <row r="63" spans="1:7" ht="15" customHeight="1">
      <c r="A63" s="74"/>
      <c r="B63" s="75"/>
      <c r="C63" s="107"/>
      <c r="D63" s="77"/>
      <c r="E63" s="78"/>
      <c r="F63" s="79" t="s">
        <v>187</v>
      </c>
      <c r="G63" s="9">
        <f>MIN(5,SUM(G58,G59,G61,G62))</f>
        <v>0</v>
      </c>
    </row>
    <row r="64" spans="1:7" ht="29">
      <c r="A64" s="108" t="s">
        <v>210</v>
      </c>
      <c r="B64" s="64" t="s">
        <v>59</v>
      </c>
      <c r="C64" s="7" t="s">
        <v>142</v>
      </c>
      <c r="D64" s="5" t="s">
        <v>188</v>
      </c>
      <c r="E64" s="69">
        <v>1</v>
      </c>
      <c r="F64" s="197"/>
      <c r="G64" s="3">
        <f t="shared" ref="G64" si="13">F64*E64</f>
        <v>0</v>
      </c>
    </row>
    <row r="65" spans="1:7" ht="15" customHeight="1">
      <c r="A65" s="109"/>
      <c r="B65" s="54"/>
      <c r="C65" s="110"/>
      <c r="D65" s="111"/>
      <c r="E65" s="112"/>
      <c r="F65" s="79" t="s">
        <v>187</v>
      </c>
      <c r="G65" s="10">
        <f>MIN(5,SUM(G64))</f>
        <v>0</v>
      </c>
    </row>
    <row r="66" spans="1:7" ht="15" customHeight="1">
      <c r="A66" s="95"/>
      <c r="B66" s="50"/>
      <c r="C66" s="50"/>
      <c r="D66" s="113"/>
      <c r="E66" s="114"/>
      <c r="F66" s="26" t="s">
        <v>73</v>
      </c>
      <c r="G66" s="10">
        <f>G65+G63+G56+G53+G47+G30</f>
        <v>0</v>
      </c>
    </row>
    <row r="67" spans="1:7" ht="15" customHeight="1">
      <c r="A67" s="115"/>
      <c r="B67" s="191" t="s">
        <v>74</v>
      </c>
      <c r="C67" s="191"/>
      <c r="D67" s="116"/>
      <c r="E67" s="117"/>
      <c r="F67" s="118"/>
      <c r="G67" s="119"/>
    </row>
    <row r="68" spans="1:7" ht="15" customHeight="1">
      <c r="A68" s="120"/>
      <c r="B68" s="121"/>
      <c r="C68" s="122"/>
      <c r="D68" s="123"/>
      <c r="E68" s="121"/>
      <c r="F68" s="124"/>
      <c r="G68" s="125"/>
    </row>
    <row r="69" spans="1:7" ht="15" customHeight="1">
      <c r="A69" s="126" t="s">
        <v>3</v>
      </c>
      <c r="B69" s="127"/>
      <c r="C69" s="128" t="s">
        <v>4</v>
      </c>
      <c r="D69" s="129" t="s">
        <v>5</v>
      </c>
      <c r="E69" s="130" t="s">
        <v>6</v>
      </c>
      <c r="F69" s="15" t="s">
        <v>7</v>
      </c>
      <c r="G69" s="11" t="s">
        <v>8</v>
      </c>
    </row>
    <row r="70" spans="1:7" ht="41.5" customHeight="1">
      <c r="A70" s="131" t="s">
        <v>214</v>
      </c>
      <c r="B70" s="132" t="s">
        <v>75</v>
      </c>
      <c r="C70" s="133" t="s">
        <v>76</v>
      </c>
      <c r="D70" s="134" t="s">
        <v>189</v>
      </c>
      <c r="E70" s="135">
        <v>1.5</v>
      </c>
      <c r="F70" s="197"/>
      <c r="G70" s="3">
        <f t="shared" ref="G70" si="14">F70*E70</f>
        <v>0</v>
      </c>
    </row>
    <row r="71" spans="1:7" ht="15" customHeight="1">
      <c r="A71" s="74"/>
      <c r="B71" s="75"/>
      <c r="C71" s="107"/>
      <c r="D71" s="77"/>
      <c r="E71" s="78"/>
      <c r="F71" s="79" t="s">
        <v>187</v>
      </c>
      <c r="G71" s="9">
        <f>MIN(60,G70)</f>
        <v>0</v>
      </c>
    </row>
    <row r="72" spans="1:7" ht="15" customHeight="1">
      <c r="A72" s="136" t="s">
        <v>78</v>
      </c>
      <c r="B72" s="132"/>
      <c r="C72" s="137" t="s">
        <v>79</v>
      </c>
      <c r="D72" s="138"/>
      <c r="E72" s="139"/>
      <c r="F72" s="18"/>
      <c r="G72" s="17"/>
    </row>
    <row r="73" spans="1:7" ht="15" customHeight="1">
      <c r="A73" s="140" t="s">
        <v>208</v>
      </c>
      <c r="B73" s="132" t="s">
        <v>160</v>
      </c>
      <c r="C73" s="141" t="s">
        <v>190</v>
      </c>
      <c r="D73" s="138" t="s">
        <v>81</v>
      </c>
      <c r="E73" s="135">
        <v>0.6</v>
      </c>
      <c r="F73" s="197"/>
      <c r="G73" s="3">
        <f t="shared" ref="G73" si="15">F73*E73</f>
        <v>0</v>
      </c>
    </row>
    <row r="74" spans="1:7" ht="15" customHeight="1">
      <c r="A74" s="142" t="s">
        <v>48</v>
      </c>
      <c r="B74" s="132" t="s">
        <v>161</v>
      </c>
      <c r="C74" s="141" t="s">
        <v>83</v>
      </c>
      <c r="D74" s="138" t="s">
        <v>81</v>
      </c>
      <c r="E74" s="139" t="s">
        <v>143</v>
      </c>
      <c r="F74" s="197"/>
      <c r="G74" s="3">
        <f>F74*E74</f>
        <v>0</v>
      </c>
    </row>
    <row r="75" spans="1:7" ht="15" customHeight="1">
      <c r="A75" s="120"/>
      <c r="B75" s="132" t="s">
        <v>162</v>
      </c>
      <c r="C75" s="141" t="s">
        <v>77</v>
      </c>
      <c r="D75" s="138" t="s">
        <v>81</v>
      </c>
      <c r="E75" s="139" t="s">
        <v>144</v>
      </c>
      <c r="F75" s="197"/>
      <c r="G75" s="3">
        <f>F75*E75</f>
        <v>0</v>
      </c>
    </row>
    <row r="76" spans="1:7" ht="15" customHeight="1">
      <c r="A76" s="120"/>
      <c r="B76" s="132"/>
      <c r="C76" s="137" t="s">
        <v>85</v>
      </c>
      <c r="D76" s="138"/>
      <c r="E76" s="139"/>
      <c r="F76" s="20"/>
      <c r="G76" s="19"/>
    </row>
    <row r="77" spans="1:7" ht="15" customHeight="1">
      <c r="A77" s="120"/>
      <c r="B77" s="132" t="s">
        <v>80</v>
      </c>
      <c r="C77" s="141" t="s">
        <v>87</v>
      </c>
      <c r="D77" s="138" t="s">
        <v>88</v>
      </c>
      <c r="E77" s="139">
        <v>0.2</v>
      </c>
      <c r="F77" s="197"/>
      <c r="G77" s="3">
        <f>F77*E77</f>
        <v>0</v>
      </c>
    </row>
    <row r="78" spans="1:7" ht="15" customHeight="1">
      <c r="A78" s="120"/>
      <c r="B78" s="132" t="s">
        <v>82</v>
      </c>
      <c r="C78" s="141" t="s">
        <v>191</v>
      </c>
      <c r="D78" s="138" t="s">
        <v>88</v>
      </c>
      <c r="E78" s="139">
        <v>0.15</v>
      </c>
      <c r="F78" s="197"/>
      <c r="G78" s="3">
        <f>F78*E78</f>
        <v>0</v>
      </c>
    </row>
    <row r="79" spans="1:7" ht="15" customHeight="1">
      <c r="A79" s="120"/>
      <c r="B79" s="132" t="s">
        <v>84</v>
      </c>
      <c r="C79" s="141" t="s">
        <v>200</v>
      </c>
      <c r="D79" s="138" t="s">
        <v>88</v>
      </c>
      <c r="E79" s="139" t="s">
        <v>145</v>
      </c>
      <c r="F79" s="197"/>
      <c r="G79" s="3">
        <f>F79*E79</f>
        <v>0</v>
      </c>
    </row>
    <row r="80" spans="1:7" ht="15" customHeight="1">
      <c r="A80" s="143"/>
      <c r="B80" s="75"/>
      <c r="C80" s="144"/>
      <c r="D80" s="77"/>
      <c r="E80" s="78"/>
      <c r="F80" s="79" t="s">
        <v>187</v>
      </c>
      <c r="G80" s="9">
        <f>MIN(20,SUM(G73,G74,G75,G77,G78,G79))</f>
        <v>0</v>
      </c>
    </row>
    <row r="81" spans="1:7" ht="30.65" customHeight="1">
      <c r="A81" s="145" t="s">
        <v>92</v>
      </c>
      <c r="B81" s="132" t="s">
        <v>86</v>
      </c>
      <c r="C81" s="146" t="s">
        <v>146</v>
      </c>
      <c r="D81" s="134" t="s">
        <v>147</v>
      </c>
      <c r="E81" s="139">
        <v>1</v>
      </c>
      <c r="F81" s="197"/>
      <c r="G81" s="3">
        <f>F81*E81</f>
        <v>0</v>
      </c>
    </row>
    <row r="82" spans="1:7" ht="15" customHeight="1">
      <c r="A82" s="147" t="s">
        <v>208</v>
      </c>
      <c r="B82" s="132" t="s">
        <v>89</v>
      </c>
      <c r="C82" s="137" t="s">
        <v>93</v>
      </c>
      <c r="D82" s="138" t="s">
        <v>94</v>
      </c>
      <c r="E82" s="139">
        <v>1.5</v>
      </c>
      <c r="F82" s="197"/>
      <c r="G82" s="3">
        <f>F82*E82</f>
        <v>0</v>
      </c>
    </row>
    <row r="83" spans="1:7" ht="15" customHeight="1">
      <c r="A83" s="131" t="s">
        <v>48</v>
      </c>
      <c r="B83" s="132" t="s">
        <v>90</v>
      </c>
      <c r="C83" s="137" t="s">
        <v>95</v>
      </c>
      <c r="D83" s="138" t="s">
        <v>96</v>
      </c>
      <c r="E83" s="135">
        <v>1</v>
      </c>
      <c r="F83" s="197"/>
      <c r="G83" s="3">
        <f>F83*E83</f>
        <v>0</v>
      </c>
    </row>
    <row r="84" spans="1:7" ht="15" customHeight="1">
      <c r="A84" s="148"/>
      <c r="B84" s="132" t="s">
        <v>91</v>
      </c>
      <c r="C84" s="137" t="s">
        <v>97</v>
      </c>
      <c r="D84" s="138" t="s">
        <v>98</v>
      </c>
      <c r="E84" s="139">
        <v>1</v>
      </c>
      <c r="F84" s="197"/>
      <c r="G84" s="3">
        <f>F84*E84</f>
        <v>0</v>
      </c>
    </row>
    <row r="85" spans="1:7" ht="15" customHeight="1">
      <c r="A85" s="95"/>
      <c r="B85" s="47"/>
      <c r="C85" s="50"/>
      <c r="D85" s="96"/>
      <c r="E85" s="44"/>
      <c r="F85" s="79" t="s">
        <v>187</v>
      </c>
      <c r="G85" s="9">
        <f>MIN(20,SUM(G81,G82,G83,G84))</f>
        <v>0</v>
      </c>
    </row>
    <row r="86" spans="1:7" ht="15" customHeight="1">
      <c r="A86" s="149"/>
      <c r="B86" s="150"/>
      <c r="C86" s="151"/>
      <c r="D86" s="152"/>
      <c r="E86" s="153"/>
      <c r="F86" s="27" t="s">
        <v>100</v>
      </c>
      <c r="G86" s="9">
        <f>G85+G80+G71</f>
        <v>0</v>
      </c>
    </row>
    <row r="87" spans="1:7" ht="15" customHeight="1">
      <c r="A87" s="154"/>
      <c r="B87" s="192" t="s">
        <v>101</v>
      </c>
      <c r="C87" s="192"/>
      <c r="D87" s="155"/>
      <c r="E87" s="156"/>
      <c r="F87" s="23"/>
      <c r="G87" s="22"/>
    </row>
    <row r="88" spans="1:7" ht="15" customHeight="1">
      <c r="A88" s="157"/>
      <c r="B88" s="158"/>
      <c r="C88" s="159"/>
      <c r="D88" s="160"/>
      <c r="E88" s="161"/>
      <c r="F88" s="24"/>
      <c r="G88" s="21"/>
    </row>
    <row r="89" spans="1:7" ht="15" customHeight="1">
      <c r="A89" s="162" t="s">
        <v>3</v>
      </c>
      <c r="B89" s="163"/>
      <c r="C89" s="164" t="s">
        <v>4</v>
      </c>
      <c r="D89" s="165" t="s">
        <v>5</v>
      </c>
      <c r="E89" s="166" t="s">
        <v>6</v>
      </c>
      <c r="F89" s="15" t="s">
        <v>7</v>
      </c>
      <c r="G89" s="12" t="s">
        <v>8</v>
      </c>
    </row>
    <row r="90" spans="1:7" ht="15" customHeight="1">
      <c r="A90" s="167" t="s">
        <v>211</v>
      </c>
      <c r="B90" s="168" t="s">
        <v>102</v>
      </c>
      <c r="C90" s="169" t="s">
        <v>114</v>
      </c>
      <c r="D90" s="170" t="s">
        <v>115</v>
      </c>
      <c r="E90" s="171">
        <v>2</v>
      </c>
      <c r="F90" s="197"/>
      <c r="G90" s="3">
        <f>F90*E90</f>
        <v>0</v>
      </c>
    </row>
    <row r="91" spans="1:7" ht="15" customHeight="1">
      <c r="A91" s="172" t="s">
        <v>19</v>
      </c>
      <c r="B91" s="168" t="s">
        <v>104</v>
      </c>
      <c r="C91" s="169" t="s">
        <v>117</v>
      </c>
      <c r="D91" s="170" t="s">
        <v>115</v>
      </c>
      <c r="E91" s="171">
        <v>1</v>
      </c>
      <c r="F91" s="197"/>
      <c r="G91" s="3">
        <f>F91*E91</f>
        <v>0</v>
      </c>
    </row>
    <row r="92" spans="1:7" ht="15" customHeight="1">
      <c r="A92" s="173"/>
      <c r="B92" s="168" t="s">
        <v>105</v>
      </c>
      <c r="C92" s="169" t="s">
        <v>119</v>
      </c>
      <c r="D92" s="170" t="s">
        <v>120</v>
      </c>
      <c r="E92" s="171">
        <v>0.5</v>
      </c>
      <c r="F92" s="197"/>
      <c r="G92" s="3">
        <f>F92*E92</f>
        <v>0</v>
      </c>
    </row>
    <row r="93" spans="1:7" ht="15" customHeight="1">
      <c r="A93" s="95"/>
      <c r="B93" s="50"/>
      <c r="C93" s="50"/>
      <c r="D93" s="96"/>
      <c r="E93" s="44"/>
      <c r="F93" s="79" t="s">
        <v>187</v>
      </c>
      <c r="G93" s="9">
        <f>MIN(40,SUM(G90,G91,G92))</f>
        <v>0</v>
      </c>
    </row>
    <row r="94" spans="1:7" ht="38.15" customHeight="1">
      <c r="A94" s="174" t="s">
        <v>163</v>
      </c>
      <c r="B94" s="168" t="s">
        <v>107</v>
      </c>
      <c r="C94" s="175" t="s">
        <v>212</v>
      </c>
      <c r="D94" s="170" t="s">
        <v>99</v>
      </c>
      <c r="E94" s="176">
        <v>0.5</v>
      </c>
      <c r="F94" s="197"/>
      <c r="G94" s="3">
        <f>F94*E94</f>
        <v>0</v>
      </c>
    </row>
    <row r="95" spans="1:7" ht="15" customHeight="1">
      <c r="A95" s="95"/>
      <c r="B95" s="47"/>
      <c r="C95" s="50"/>
      <c r="D95" s="96"/>
      <c r="E95" s="44"/>
      <c r="F95" s="79" t="s">
        <v>187</v>
      </c>
      <c r="G95" s="9">
        <f>MIN(20,G94)</f>
        <v>0</v>
      </c>
    </row>
    <row r="96" spans="1:7" ht="15" customHeight="1">
      <c r="A96" s="157"/>
      <c r="B96" s="168"/>
      <c r="C96" s="169" t="s">
        <v>148</v>
      </c>
      <c r="D96" s="170"/>
      <c r="E96" s="176"/>
      <c r="F96" s="23"/>
      <c r="G96" s="22"/>
    </row>
    <row r="97" spans="1:7" ht="28.5" customHeight="1">
      <c r="A97" s="154"/>
      <c r="B97" s="168" t="s">
        <v>108</v>
      </c>
      <c r="C97" s="177" t="s">
        <v>123</v>
      </c>
      <c r="D97" s="170" t="s">
        <v>149</v>
      </c>
      <c r="E97" s="176" t="s">
        <v>63</v>
      </c>
      <c r="F97" s="197"/>
      <c r="G97" s="3">
        <f>F97*E97</f>
        <v>0</v>
      </c>
    </row>
    <row r="98" spans="1:7" ht="15" customHeight="1">
      <c r="A98" s="154"/>
      <c r="B98" s="168" t="s">
        <v>109</v>
      </c>
      <c r="C98" s="177" t="s">
        <v>213</v>
      </c>
      <c r="D98" s="170" t="s">
        <v>149</v>
      </c>
      <c r="E98" s="176" t="s">
        <v>67</v>
      </c>
      <c r="F98" s="197"/>
      <c r="G98" s="3">
        <f>F98*E98</f>
        <v>0</v>
      </c>
    </row>
    <row r="99" spans="1:7" ht="33.65" customHeight="1">
      <c r="A99" s="178" t="s">
        <v>164</v>
      </c>
      <c r="B99" s="168" t="s">
        <v>110</v>
      </c>
      <c r="C99" s="175" t="s">
        <v>169</v>
      </c>
      <c r="D99" s="170" t="s">
        <v>26</v>
      </c>
      <c r="E99" s="176">
        <v>1</v>
      </c>
      <c r="F99" s="197"/>
      <c r="G99" s="3">
        <f>F99*E99</f>
        <v>0</v>
      </c>
    </row>
    <row r="100" spans="1:7" ht="15" customHeight="1">
      <c r="A100" s="178" t="s">
        <v>192</v>
      </c>
      <c r="B100" s="168" t="s">
        <v>111</v>
      </c>
      <c r="C100" s="175" t="s">
        <v>170</v>
      </c>
      <c r="D100" s="170" t="s">
        <v>124</v>
      </c>
      <c r="E100" s="176">
        <v>2</v>
      </c>
      <c r="F100" s="197"/>
      <c r="G100" s="3">
        <f>F100*E100</f>
        <v>0</v>
      </c>
    </row>
    <row r="101" spans="1:7" ht="15" customHeight="1">
      <c r="A101" s="179" t="s">
        <v>208</v>
      </c>
      <c r="B101" s="168"/>
      <c r="C101" s="175" t="s">
        <v>171</v>
      </c>
      <c r="D101" s="170"/>
      <c r="E101" s="180"/>
      <c r="F101" s="23"/>
      <c r="G101" s="22"/>
    </row>
    <row r="102" spans="1:7" ht="15" customHeight="1">
      <c r="A102" s="178" t="s">
        <v>19</v>
      </c>
      <c r="B102" s="168" t="s">
        <v>112</v>
      </c>
      <c r="C102" s="177" t="s">
        <v>125</v>
      </c>
      <c r="D102" s="170" t="s">
        <v>126</v>
      </c>
      <c r="E102" s="176">
        <v>3</v>
      </c>
      <c r="F102" s="197"/>
      <c r="G102" s="3">
        <f>F102*E102</f>
        <v>0</v>
      </c>
    </row>
    <row r="103" spans="1:7" ht="15" customHeight="1">
      <c r="A103" s="154"/>
      <c r="B103" s="168" t="s">
        <v>113</v>
      </c>
      <c r="C103" s="177" t="s">
        <v>127</v>
      </c>
      <c r="D103" s="170" t="s">
        <v>126</v>
      </c>
      <c r="E103" s="176">
        <v>1.5</v>
      </c>
      <c r="F103" s="197"/>
      <c r="G103" s="3">
        <f>F103*E103</f>
        <v>0</v>
      </c>
    </row>
    <row r="104" spans="1:7" ht="15" customHeight="1">
      <c r="A104" s="154"/>
      <c r="B104" s="168"/>
      <c r="C104" s="175" t="s">
        <v>172</v>
      </c>
      <c r="D104" s="170"/>
      <c r="E104" s="176"/>
      <c r="F104" s="23"/>
      <c r="G104" s="22"/>
    </row>
    <row r="105" spans="1:7" ht="15" customHeight="1">
      <c r="A105" s="154"/>
      <c r="B105" s="168" t="s">
        <v>116</v>
      </c>
      <c r="C105" s="177" t="s">
        <v>128</v>
      </c>
      <c r="D105" s="170" t="s">
        <v>103</v>
      </c>
      <c r="E105" s="176">
        <v>10</v>
      </c>
      <c r="F105" s="197"/>
      <c r="G105" s="3">
        <f>F105*E105</f>
        <v>0</v>
      </c>
    </row>
    <row r="106" spans="1:7" ht="33.65" customHeight="1">
      <c r="A106" s="154"/>
      <c r="B106" s="168" t="s">
        <v>118</v>
      </c>
      <c r="C106" s="177" t="s">
        <v>193</v>
      </c>
      <c r="D106" s="170" t="s">
        <v>103</v>
      </c>
      <c r="E106" s="176">
        <v>4</v>
      </c>
      <c r="F106" s="197"/>
      <c r="G106" s="3">
        <f>F106*E106</f>
        <v>0</v>
      </c>
    </row>
    <row r="107" spans="1:7" ht="15" customHeight="1">
      <c r="A107" s="154"/>
      <c r="B107" s="168" t="s">
        <v>121</v>
      </c>
      <c r="C107" s="177" t="s">
        <v>129</v>
      </c>
      <c r="D107" s="170" t="s">
        <v>103</v>
      </c>
      <c r="E107" s="176">
        <v>2</v>
      </c>
      <c r="F107" s="197"/>
      <c r="G107" s="3">
        <f>F107*E107</f>
        <v>0</v>
      </c>
    </row>
    <row r="108" spans="1:7" ht="15" customHeight="1">
      <c r="A108" s="181"/>
      <c r="B108" s="168" t="s">
        <v>122</v>
      </c>
      <c r="C108" s="177" t="s">
        <v>130</v>
      </c>
      <c r="D108" s="170" t="s">
        <v>103</v>
      </c>
      <c r="E108" s="176">
        <v>1</v>
      </c>
      <c r="F108" s="197"/>
      <c r="G108" s="3">
        <f>F108*E108</f>
        <v>0</v>
      </c>
    </row>
    <row r="109" spans="1:7" ht="15" customHeight="1">
      <c r="A109" s="46"/>
      <c r="B109" s="47"/>
      <c r="C109" s="50"/>
      <c r="D109" s="44"/>
      <c r="E109" s="44"/>
      <c r="F109" s="79" t="s">
        <v>187</v>
      </c>
      <c r="G109" s="9">
        <f>MIN(40,SUM(G97,G98,G99,G100,G102,G103,G105,G106,G107,G108))</f>
        <v>0</v>
      </c>
    </row>
    <row r="110" spans="1:7" ht="15" customHeight="1">
      <c r="A110" s="46"/>
      <c r="B110" s="47"/>
      <c r="C110" s="50"/>
      <c r="D110" s="44"/>
      <c r="E110" s="182"/>
      <c r="F110" s="28" t="s">
        <v>131</v>
      </c>
      <c r="G110" s="9">
        <f>G93+G95+G109</f>
        <v>0</v>
      </c>
    </row>
    <row r="111" spans="1:7" ht="15" customHeight="1">
      <c r="A111" s="46"/>
      <c r="B111" s="47"/>
      <c r="C111" s="50"/>
      <c r="D111" s="44"/>
      <c r="E111" s="44"/>
      <c r="F111" s="14"/>
      <c r="G111" s="1"/>
    </row>
    <row r="112" spans="1:7" ht="15" customHeight="1">
      <c r="A112" s="46"/>
      <c r="B112" s="47"/>
      <c r="C112" s="50"/>
      <c r="D112" s="44"/>
      <c r="E112" s="44"/>
      <c r="F112" s="16" t="s">
        <v>132</v>
      </c>
      <c r="G112" s="13">
        <f>(0.1*G110)+(0.3*G86)+(0.6*G66)</f>
        <v>0</v>
      </c>
    </row>
    <row r="113" spans="1:7" ht="14.5">
      <c r="A113" s="46"/>
      <c r="B113" s="47"/>
      <c r="C113" s="50"/>
      <c r="D113" s="44"/>
      <c r="E113" s="44"/>
      <c r="F113" s="14"/>
      <c r="G113" s="1"/>
    </row>
    <row r="114" spans="1:7" ht="14.5">
      <c r="A114" s="46"/>
      <c r="B114" s="47"/>
      <c r="C114" s="50"/>
      <c r="D114" s="44"/>
      <c r="E114" s="44"/>
      <c r="F114" s="14"/>
      <c r="G114" s="1"/>
    </row>
    <row r="115" spans="1:7" ht="14.5">
      <c r="A115" s="46"/>
      <c r="B115" s="47"/>
      <c r="C115" s="50"/>
      <c r="D115" s="44"/>
      <c r="E115" s="44"/>
      <c r="F115" s="14"/>
      <c r="G115" s="1"/>
    </row>
    <row r="116" spans="1:7" ht="14.5">
      <c r="A116" s="46"/>
      <c r="B116" s="47"/>
      <c r="C116" s="50"/>
      <c r="D116" s="44"/>
      <c r="E116" s="44"/>
      <c r="F116" s="14"/>
      <c r="G116" s="1"/>
    </row>
    <row r="117" spans="1:7" ht="14.5">
      <c r="A117" s="46"/>
      <c r="B117" s="47"/>
      <c r="C117" s="50"/>
      <c r="D117" s="44"/>
      <c r="E117" s="44"/>
      <c r="F117" s="14"/>
      <c r="G117" s="1"/>
    </row>
  </sheetData>
  <protectedRanges>
    <protectedRange sqref="F10:F11 F13:F14 F16:F17 F19:F20 F22:F23 F25:F26 F28:F29 F33:F34 F36:F37 F39:F40 F42 F44:F46 F48:F52 F54:F55 F58:F59 F61:F62 F64 F70 F73:F75 F77:F79 F81:F84 F90:F92 F97:F100 F102:F103 F105:F108 F94" name="Intervalo1"/>
    <protectedRange sqref="C1" name="Intervalo4"/>
  </protectedRanges>
  <mergeCells count="21">
    <mergeCell ref="F15:G15"/>
    <mergeCell ref="B5:C5"/>
    <mergeCell ref="F5:G5"/>
    <mergeCell ref="F8:G8"/>
    <mergeCell ref="F9:G9"/>
    <mergeCell ref="F12:G12"/>
    <mergeCell ref="A48:A50"/>
    <mergeCell ref="F57:G57"/>
    <mergeCell ref="F18:G18"/>
    <mergeCell ref="F21:G21"/>
    <mergeCell ref="F24:G24"/>
    <mergeCell ref="F27:G27"/>
    <mergeCell ref="F31:G31"/>
    <mergeCell ref="F32:G32"/>
    <mergeCell ref="F60:G60"/>
    <mergeCell ref="B67:C67"/>
    <mergeCell ref="B87:C87"/>
    <mergeCell ref="F35:G35"/>
    <mergeCell ref="F38:G38"/>
    <mergeCell ref="F41:G41"/>
    <mergeCell ref="F43:G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 Identification</vt:lpstr>
      <vt:lpstr> application_form (EN)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Fidalgo</dc:creator>
  <cp:lastModifiedBy>Maria Inês de Almeida</cp:lastModifiedBy>
  <dcterms:created xsi:type="dcterms:W3CDTF">2024-10-23T16:26:37Z</dcterms:created>
  <dcterms:modified xsi:type="dcterms:W3CDTF">2026-02-05T13:15:48Z</dcterms:modified>
</cp:coreProperties>
</file>